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545" yWindow="6465" windowWidth="7695" windowHeight="1665"/>
  </bookViews>
  <sheets>
    <sheet name="CN BC" sheetId="3" r:id="rId1"/>
    <sheet name="NH HĐ" sheetId="11" state="hidden" r:id="rId2"/>
    <sheet name="SV thực tập" sheetId="12" state="hidden" r:id="rId3"/>
    <sheet name="BGH + TCHCTH" sheetId="13" state="hidden" r:id="rId4"/>
    <sheet name="TRẠM Y TẾ" sheetId="14" state="hidden" r:id="rId5"/>
    <sheet name="KẾ TOÁN" sheetId="15" state="hidden" r:id="rId6"/>
    <sheet name="KHVT" sheetId="16" state="hidden" r:id="rId7"/>
  </sheets>
  <externalReferences>
    <externalReference r:id="rId8"/>
    <externalReference r:id="rId9"/>
  </externalReferences>
  <definedNames>
    <definedName name="_xlnm._FilterDatabase" localSheetId="0" hidden="1">'CN BC'!$A$7:$G$258</definedName>
    <definedName name="_xlnm.Print_Area" localSheetId="0">'CN BC'!$A$1:$G$267</definedName>
    <definedName name="_xlnm.Print_Titles" localSheetId="0">'CN BC'!$7:$7</definedName>
    <definedName name="_xlnm.Print_Titles" localSheetId="2">'SV thực tập'!$9:$9</definedName>
  </definedNames>
  <calcPr calcId="144525" fullCalcOnLoad="1"/>
</workbook>
</file>

<file path=xl/calcChain.xml><?xml version="1.0" encoding="utf-8"?>
<calcChain xmlns="http://schemas.openxmlformats.org/spreadsheetml/2006/main">
  <c r="A92" i="3" l="1"/>
  <c r="B132" i="3"/>
  <c r="B126" i="3"/>
  <c r="B93" i="3"/>
  <c r="B94" i="3"/>
  <c r="B95" i="3"/>
  <c r="B96" i="3"/>
  <c r="B97" i="3"/>
  <c r="B98" i="3"/>
  <c r="B99" i="3"/>
  <c r="F258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60" i="3"/>
  <c r="B62" i="3"/>
  <c r="B63" i="3"/>
  <c r="B64" i="3"/>
  <c r="B65" i="3"/>
  <c r="B66" i="3"/>
  <c r="B67" i="3"/>
  <c r="B69" i="3"/>
  <c r="B71" i="3"/>
  <c r="B72" i="3"/>
  <c r="B73" i="3"/>
  <c r="B74" i="3"/>
  <c r="B75" i="3"/>
  <c r="B77" i="3"/>
  <c r="B100" i="3"/>
  <c r="B101" i="3"/>
  <c r="B102" i="3"/>
  <c r="B103" i="3"/>
  <c r="B105" i="3"/>
  <c r="B106" i="3"/>
  <c r="B107" i="3"/>
  <c r="B109" i="3"/>
  <c r="B111" i="3"/>
  <c r="B112" i="3"/>
  <c r="B113" i="3"/>
  <c r="B114" i="3"/>
  <c r="B116" i="3"/>
  <c r="B119" i="3"/>
  <c r="B120" i="3"/>
  <c r="B121" i="3"/>
  <c r="B122" i="3"/>
  <c r="B123" i="3"/>
  <c r="B124" i="3"/>
  <c r="B127" i="3"/>
  <c r="B128" i="3"/>
  <c r="B129" i="3"/>
  <c r="B130" i="3"/>
  <c r="B133" i="3"/>
  <c r="B134" i="3"/>
  <c r="B135" i="3"/>
  <c r="B136" i="3"/>
  <c r="B137" i="3"/>
  <c r="B160" i="3"/>
  <c r="B161" i="3"/>
  <c r="B167" i="3"/>
  <c r="B168" i="3"/>
  <c r="B169" i="3"/>
  <c r="B170" i="3"/>
  <c r="B171" i="3"/>
  <c r="B172" i="3"/>
  <c r="B173" i="3"/>
  <c r="B174" i="3"/>
  <c r="B188" i="3"/>
  <c r="B189" i="3"/>
  <c r="B190" i="3"/>
  <c r="B191" i="3"/>
  <c r="B192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4" i="3"/>
  <c r="B255" i="3"/>
  <c r="B256" i="3"/>
  <c r="B257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L247" i="3"/>
  <c r="L248" i="3"/>
  <c r="L242" i="3"/>
  <c r="L246" i="3"/>
  <c r="K247" i="3"/>
  <c r="K248" i="3"/>
  <c r="K241" i="3"/>
  <c r="K242" i="3"/>
  <c r="K208" i="3"/>
  <c r="H43" i="13"/>
  <c r="E43" i="13"/>
  <c r="E42" i="13"/>
  <c r="H42" i="13"/>
  <c r="L12" i="16"/>
  <c r="L13" i="16"/>
  <c r="G18" i="16"/>
  <c r="H18" i="16"/>
  <c r="B10" i="15"/>
  <c r="C10" i="15"/>
  <c r="D10" i="15"/>
  <c r="E10" i="15"/>
  <c r="F10" i="15"/>
  <c r="G10" i="15"/>
  <c r="G18" i="15"/>
  <c r="H10" i="15"/>
  <c r="H18" i="15"/>
  <c r="I10" i="15"/>
  <c r="J10" i="15"/>
  <c r="L10" i="15"/>
  <c r="B11" i="15"/>
  <c r="C11" i="15"/>
  <c r="D11" i="15"/>
  <c r="F11" i="15"/>
  <c r="I11" i="15"/>
  <c r="J11" i="15"/>
  <c r="L11" i="15"/>
  <c r="B12" i="15"/>
  <c r="C12" i="15"/>
  <c r="D12" i="15"/>
  <c r="E12" i="15"/>
  <c r="F12" i="15"/>
  <c r="G12" i="15"/>
  <c r="H12" i="15"/>
  <c r="I12" i="15"/>
  <c r="J12" i="15"/>
  <c r="L12" i="15"/>
  <c r="B13" i="15"/>
  <c r="C13" i="15"/>
  <c r="D13" i="15"/>
  <c r="F13" i="15"/>
  <c r="I13" i="15"/>
  <c r="J13" i="15"/>
  <c r="L13" i="15"/>
  <c r="B14" i="15"/>
  <c r="C14" i="15"/>
  <c r="D14" i="15"/>
  <c r="F14" i="15"/>
  <c r="I14" i="15"/>
  <c r="J14" i="15"/>
  <c r="B15" i="15"/>
  <c r="C15" i="15"/>
  <c r="D15" i="15"/>
  <c r="F15" i="15"/>
  <c r="I15" i="15"/>
  <c r="J15" i="15"/>
  <c r="B16" i="15"/>
  <c r="C16" i="15"/>
  <c r="D16" i="15"/>
  <c r="E16" i="15"/>
  <c r="F16" i="15"/>
  <c r="G16" i="15"/>
  <c r="H16" i="15"/>
  <c r="I16" i="15"/>
  <c r="J16" i="15"/>
  <c r="B17" i="15"/>
  <c r="C17" i="15"/>
  <c r="D17" i="15"/>
  <c r="E17" i="15"/>
  <c r="F17" i="15"/>
  <c r="G17" i="15"/>
  <c r="H17" i="15"/>
  <c r="I17" i="15"/>
  <c r="J17" i="15"/>
  <c r="B10" i="14"/>
  <c r="C10" i="14"/>
  <c r="D10" i="14"/>
  <c r="F10" i="14"/>
  <c r="I10" i="14"/>
  <c r="J10" i="14"/>
  <c r="L10" i="14"/>
  <c r="B11" i="14"/>
  <c r="C11" i="14"/>
  <c r="D11" i="14"/>
  <c r="F11" i="14"/>
  <c r="I11" i="14"/>
  <c r="J11" i="14"/>
  <c r="L11" i="14"/>
  <c r="B12" i="14"/>
  <c r="C12" i="14"/>
  <c r="D12" i="14"/>
  <c r="F12" i="14"/>
  <c r="I12" i="14"/>
  <c r="J12" i="14"/>
  <c r="L12" i="14"/>
  <c r="B10" i="13"/>
  <c r="C10" i="13"/>
  <c r="D10" i="13"/>
  <c r="F10" i="13"/>
  <c r="I10" i="13"/>
  <c r="J10" i="13"/>
  <c r="L10" i="13"/>
  <c r="B11" i="13"/>
  <c r="C11" i="13"/>
  <c r="D11" i="13"/>
  <c r="E11" i="13"/>
  <c r="F11" i="13"/>
  <c r="G11" i="13"/>
  <c r="H11" i="13"/>
  <c r="I11" i="13"/>
  <c r="J11" i="13"/>
  <c r="L11" i="13"/>
  <c r="B12" i="13"/>
  <c r="C12" i="13"/>
  <c r="D12" i="13"/>
  <c r="F12" i="13"/>
  <c r="I12" i="13"/>
  <c r="J12" i="13"/>
  <c r="L12" i="13"/>
  <c r="B13" i="13"/>
  <c r="C13" i="13"/>
  <c r="D13" i="13"/>
  <c r="E13" i="13"/>
  <c r="F13" i="13"/>
  <c r="G13" i="13"/>
  <c r="H13" i="13"/>
  <c r="I13" i="13"/>
  <c r="J13" i="13"/>
  <c r="L13" i="13"/>
  <c r="B14" i="13"/>
  <c r="C14" i="13"/>
  <c r="D14" i="13"/>
  <c r="F14" i="13"/>
  <c r="I14" i="13"/>
  <c r="J14" i="13"/>
  <c r="B15" i="13"/>
  <c r="C15" i="13"/>
  <c r="D15" i="13"/>
  <c r="F15" i="13"/>
  <c r="I15" i="13"/>
  <c r="J15" i="13"/>
  <c r="B16" i="13"/>
  <c r="C16" i="13"/>
  <c r="D16" i="13"/>
  <c r="F16" i="13"/>
  <c r="I16" i="13"/>
  <c r="J16" i="13"/>
  <c r="B17" i="13"/>
  <c r="C17" i="13"/>
  <c r="D17" i="13"/>
  <c r="F17" i="13"/>
  <c r="I17" i="13"/>
  <c r="J17" i="13"/>
  <c r="B18" i="13"/>
  <c r="C18" i="13"/>
  <c r="D18" i="13"/>
  <c r="F18" i="13"/>
  <c r="I18" i="13"/>
  <c r="J18" i="13"/>
  <c r="B19" i="13"/>
  <c r="C19" i="13"/>
  <c r="D19" i="13"/>
  <c r="F19" i="13"/>
  <c r="I19" i="13"/>
  <c r="J19" i="13"/>
  <c r="B20" i="13"/>
  <c r="C20" i="13"/>
  <c r="D20" i="13"/>
  <c r="F20" i="13"/>
  <c r="I20" i="13"/>
  <c r="J20" i="13"/>
  <c r="B21" i="13"/>
  <c r="C21" i="13"/>
  <c r="D21" i="13"/>
  <c r="F21" i="13"/>
  <c r="I21" i="13"/>
  <c r="J21" i="13"/>
  <c r="B22" i="13"/>
  <c r="C22" i="13"/>
  <c r="D22" i="13"/>
  <c r="F22" i="13"/>
  <c r="I22" i="13"/>
  <c r="J22" i="13"/>
  <c r="B23" i="13"/>
  <c r="C23" i="13"/>
  <c r="D23" i="13"/>
  <c r="F23" i="13"/>
  <c r="I23" i="13"/>
  <c r="J23" i="13"/>
  <c r="B24" i="13"/>
  <c r="C24" i="13"/>
  <c r="D24" i="13"/>
  <c r="F24" i="13"/>
  <c r="I24" i="13"/>
  <c r="J24" i="13"/>
  <c r="B25" i="13"/>
  <c r="C25" i="13"/>
  <c r="D25" i="13"/>
  <c r="F25" i="13"/>
  <c r="I25" i="13"/>
  <c r="J25" i="13"/>
  <c r="B26" i="13"/>
  <c r="C26" i="13"/>
  <c r="D26" i="13"/>
  <c r="F26" i="13"/>
  <c r="I26" i="13"/>
  <c r="J26" i="13"/>
  <c r="B27" i="13"/>
  <c r="C27" i="13"/>
  <c r="D27" i="13"/>
  <c r="E27" i="13"/>
  <c r="F27" i="13"/>
  <c r="G27" i="13"/>
  <c r="H27" i="13"/>
  <c r="I27" i="13"/>
  <c r="J27" i="13"/>
  <c r="B28" i="13"/>
  <c r="C28" i="13"/>
  <c r="D28" i="13"/>
  <c r="E28" i="13"/>
  <c r="F28" i="13"/>
  <c r="G28" i="13"/>
  <c r="H28" i="13"/>
  <c r="I28" i="13"/>
  <c r="J28" i="13"/>
  <c r="B29" i="13"/>
  <c r="C29" i="13"/>
  <c r="D29" i="13"/>
  <c r="E29" i="13"/>
  <c r="F29" i="13"/>
  <c r="G29" i="13"/>
  <c r="H29" i="13"/>
  <c r="I29" i="13"/>
  <c r="J29" i="13"/>
  <c r="B30" i="13"/>
  <c r="C30" i="13"/>
  <c r="D30" i="13"/>
  <c r="F30" i="13"/>
  <c r="I30" i="13"/>
  <c r="J30" i="13"/>
  <c r="B31" i="13"/>
  <c r="C31" i="13"/>
  <c r="D31" i="13"/>
  <c r="E31" i="13"/>
  <c r="F31" i="13"/>
  <c r="G31" i="13"/>
  <c r="H31" i="13"/>
  <c r="I31" i="13"/>
  <c r="J31" i="13"/>
  <c r="B32" i="13"/>
  <c r="C32" i="13"/>
  <c r="D32" i="13"/>
  <c r="E32" i="13"/>
  <c r="F32" i="13"/>
  <c r="G32" i="13"/>
  <c r="H32" i="13"/>
  <c r="I32" i="13"/>
  <c r="J32" i="13"/>
  <c r="B33" i="13"/>
  <c r="C33" i="13"/>
  <c r="D33" i="13"/>
  <c r="F33" i="13"/>
  <c r="I33" i="13"/>
  <c r="J33" i="13"/>
  <c r="B34" i="13"/>
  <c r="C34" i="13"/>
  <c r="D34" i="13"/>
  <c r="F34" i="13"/>
  <c r="I34" i="13"/>
  <c r="J34" i="13"/>
  <c r="B35" i="13"/>
  <c r="C35" i="13"/>
  <c r="D35" i="13"/>
  <c r="E35" i="13"/>
  <c r="F35" i="13"/>
  <c r="G35" i="13"/>
  <c r="H35" i="13"/>
  <c r="I35" i="13"/>
  <c r="J35" i="13"/>
  <c r="B36" i="13"/>
  <c r="C36" i="13"/>
  <c r="D36" i="13"/>
  <c r="E36" i="13"/>
  <c r="F36" i="13"/>
  <c r="G36" i="13"/>
  <c r="H36" i="13"/>
  <c r="I36" i="13"/>
  <c r="J36" i="13"/>
  <c r="B37" i="13"/>
  <c r="C37" i="13"/>
  <c r="D37" i="13"/>
  <c r="F37" i="13"/>
  <c r="I37" i="13"/>
  <c r="B38" i="13"/>
  <c r="C38" i="13"/>
  <c r="D38" i="13"/>
  <c r="E38" i="13"/>
  <c r="F38" i="13"/>
  <c r="G38" i="13"/>
  <c r="H38" i="13"/>
  <c r="I38" i="13"/>
  <c r="J38" i="13"/>
  <c r="B39" i="13"/>
  <c r="C39" i="13"/>
  <c r="D39" i="13"/>
  <c r="E39" i="13"/>
  <c r="F39" i="13"/>
  <c r="G39" i="13"/>
  <c r="H39" i="13"/>
  <c r="I39" i="13"/>
  <c r="J39" i="13"/>
  <c r="B40" i="13"/>
  <c r="C40" i="13"/>
  <c r="D40" i="13"/>
  <c r="E40" i="13"/>
  <c r="F40" i="13"/>
  <c r="G40" i="13"/>
  <c r="H40" i="13"/>
  <c r="I40" i="13"/>
  <c r="J40" i="13"/>
  <c r="B41" i="13"/>
  <c r="C41" i="13"/>
  <c r="D41" i="13"/>
  <c r="F41" i="13"/>
  <c r="I41" i="13"/>
  <c r="J41" i="13"/>
  <c r="B42" i="13"/>
  <c r="C42" i="13"/>
  <c r="D42" i="13"/>
  <c r="F42" i="13"/>
  <c r="I42" i="13"/>
  <c r="J42" i="13"/>
  <c r="B43" i="13"/>
  <c r="C43" i="13"/>
  <c r="D43" i="13"/>
  <c r="F43" i="13"/>
  <c r="I43" i="13"/>
  <c r="J43" i="13"/>
  <c r="B44" i="13"/>
  <c r="C44" i="13"/>
  <c r="D44" i="13"/>
  <c r="E44" i="13"/>
  <c r="F44" i="13"/>
  <c r="G44" i="13"/>
  <c r="H44" i="13"/>
  <c r="I44" i="13"/>
  <c r="J44" i="13"/>
  <c r="B45" i="13"/>
  <c r="C45" i="13"/>
  <c r="D45" i="13"/>
  <c r="F45" i="13"/>
  <c r="I45" i="13"/>
  <c r="J45" i="13"/>
  <c r="B46" i="13"/>
  <c r="C46" i="13"/>
  <c r="D46" i="13"/>
  <c r="F46" i="13"/>
  <c r="I46" i="13"/>
  <c r="J46" i="13"/>
  <c r="B47" i="13"/>
  <c r="C47" i="13"/>
  <c r="D47" i="13"/>
  <c r="E47" i="13"/>
  <c r="F47" i="13"/>
  <c r="G47" i="13"/>
  <c r="H47" i="13"/>
  <c r="I47" i="13"/>
  <c r="J47" i="13"/>
  <c r="B48" i="13"/>
  <c r="C48" i="13"/>
  <c r="D48" i="13"/>
  <c r="F48" i="13"/>
  <c r="I48" i="13"/>
  <c r="J48" i="13"/>
  <c r="B49" i="13"/>
  <c r="C49" i="13"/>
  <c r="D49" i="13"/>
  <c r="F49" i="13"/>
  <c r="I49" i="13"/>
  <c r="J49" i="13"/>
  <c r="B50" i="13"/>
  <c r="C50" i="13"/>
  <c r="D50" i="13"/>
  <c r="E50" i="13"/>
  <c r="F50" i="13"/>
  <c r="G50" i="13"/>
  <c r="H50" i="13"/>
  <c r="I50" i="13"/>
  <c r="J50" i="13"/>
  <c r="B51" i="13"/>
  <c r="C51" i="13"/>
  <c r="D51" i="13"/>
  <c r="F51" i="13"/>
  <c r="I51" i="13"/>
  <c r="J51" i="13"/>
  <c r="B52" i="13"/>
  <c r="C52" i="13"/>
  <c r="D52" i="13"/>
  <c r="F52" i="13"/>
  <c r="I52" i="13"/>
  <c r="J52" i="13"/>
  <c r="A7" i="12"/>
  <c r="H10" i="12"/>
  <c r="H34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G34" i="12"/>
  <c r="G37" i="12"/>
  <c r="A45" i="12"/>
  <c r="H10" i="11"/>
  <c r="H11" i="11"/>
  <c r="G42" i="13"/>
  <c r="E45" i="13"/>
  <c r="H45" i="13"/>
  <c r="G45" i="13"/>
  <c r="E48" i="13"/>
  <c r="H48" i="13"/>
  <c r="G48" i="13"/>
  <c r="E49" i="13"/>
  <c r="G49" i="13"/>
  <c r="E51" i="13"/>
  <c r="H51" i="13"/>
  <c r="G51" i="13"/>
  <c r="E52" i="13"/>
  <c r="H52" i="13"/>
  <c r="G52" i="13"/>
  <c r="E26" i="13"/>
  <c r="G26" i="13"/>
  <c r="E30" i="13"/>
  <c r="H30" i="13"/>
  <c r="E33" i="13"/>
  <c r="G33" i="13"/>
  <c r="E34" i="13"/>
  <c r="E37" i="13"/>
  <c r="E12" i="14"/>
  <c r="G12" i="14"/>
  <c r="E15" i="15"/>
  <c r="G15" i="15"/>
  <c r="E46" i="13"/>
  <c r="G46" i="13"/>
  <c r="E41" i="13"/>
  <c r="G41" i="13"/>
  <c r="E10" i="13"/>
  <c r="G10" i="13"/>
  <c r="G54" i="13"/>
  <c r="E12" i="13"/>
  <c r="G12" i="13"/>
  <c r="E14" i="13"/>
  <c r="G14" i="13"/>
  <c r="E18" i="13"/>
  <c r="E17" i="13"/>
  <c r="G17" i="13"/>
  <c r="E21" i="13"/>
  <c r="G21" i="13"/>
  <c r="E22" i="13"/>
  <c r="E15" i="13"/>
  <c r="G15" i="13"/>
  <c r="E19" i="13"/>
  <c r="G19" i="13"/>
  <c r="E23" i="13"/>
  <c r="G23" i="13"/>
  <c r="E24" i="13"/>
  <c r="E25" i="13"/>
  <c r="G25" i="13"/>
  <c r="E10" i="14"/>
  <c r="G11" i="14"/>
  <c r="E11" i="14"/>
  <c r="E11" i="15"/>
  <c r="G11" i="15"/>
  <c r="E13" i="15"/>
  <c r="G13" i="15"/>
  <c r="E14" i="15"/>
  <c r="G14" i="15"/>
  <c r="E16" i="13"/>
  <c r="G16" i="13"/>
  <c r="E20" i="13"/>
  <c r="G20" i="13"/>
  <c r="H26" i="13"/>
  <c r="H20" i="13"/>
  <c r="H15" i="13"/>
  <c r="G43" i="13"/>
  <c r="H16" i="13"/>
  <c r="H19" i="13"/>
  <c r="H12" i="13"/>
  <c r="H49" i="13"/>
  <c r="H23" i="13"/>
  <c r="G10" i="14"/>
  <c r="G13" i="14"/>
  <c r="G30" i="13"/>
  <c r="H14" i="15"/>
  <c r="H13" i="15"/>
  <c r="H11" i="15"/>
  <c r="H10" i="14"/>
  <c r="H13" i="14"/>
  <c r="H25" i="13"/>
  <c r="H17" i="13"/>
  <c r="H18" i="13"/>
  <c r="H11" i="14"/>
  <c r="G18" i="13"/>
  <c r="G24" i="13"/>
  <c r="H24" i="13"/>
  <c r="H21" i="13"/>
  <c r="G34" i="13"/>
  <c r="H34" i="13"/>
  <c r="H14" i="13"/>
  <c r="H41" i="13"/>
  <c r="H22" i="13"/>
  <c r="G22" i="13"/>
  <c r="H15" i="15"/>
  <c r="H46" i="13"/>
  <c r="G37" i="13"/>
  <c r="H37" i="13"/>
  <c r="H12" i="14"/>
  <c r="H33" i="13"/>
  <c r="J37" i="13"/>
  <c r="H10" i="13"/>
  <c r="H54" i="1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62" i="3"/>
  <c r="B163" i="3"/>
  <c r="B164" i="3"/>
  <c r="B165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L243" i="3"/>
  <c r="L244" i="3"/>
  <c r="L245" i="3"/>
  <c r="L14" i="13"/>
  <c r="L14" i="16"/>
  <c r="L14" i="15"/>
  <c r="K243" i="3"/>
  <c r="K244" i="3"/>
  <c r="K245" i="3"/>
  <c r="K246" i="3"/>
  <c r="L17" i="16"/>
  <c r="L17" i="15"/>
  <c r="L17" i="13"/>
  <c r="L21" i="13"/>
  <c r="L22" i="13"/>
  <c r="L15" i="16"/>
  <c r="L15" i="13"/>
  <c r="L15" i="15"/>
  <c r="L19" i="13"/>
  <c r="L23" i="13"/>
  <c r="L24" i="13"/>
  <c r="L25" i="13"/>
  <c r="L18" i="13"/>
  <c r="L16" i="15"/>
  <c r="L16" i="16"/>
  <c r="L16" i="13"/>
  <c r="L20" i="13"/>
  <c r="B20" i="15"/>
  <c r="B15" i="14"/>
  <c r="B56" i="13"/>
  <c r="B20" i="16"/>
  <c r="B36" i="12"/>
</calcChain>
</file>

<file path=xl/sharedStrings.xml><?xml version="1.0" encoding="utf-8"?>
<sst xmlns="http://schemas.openxmlformats.org/spreadsheetml/2006/main" count="836" uniqueCount="536">
  <si>
    <t>TRƯỜNG</t>
  </si>
  <si>
    <t>Lê Văn</t>
  </si>
  <si>
    <t>QUÝ</t>
  </si>
  <si>
    <t>Đỗ Văn</t>
  </si>
  <si>
    <t>THỦY</t>
  </si>
  <si>
    <t>Lê Minh</t>
  </si>
  <si>
    <t>Phan Thanh</t>
  </si>
  <si>
    <t>TUẤN</t>
  </si>
  <si>
    <t>Nguyễn Phan Tuấn</t>
  </si>
  <si>
    <t>VŨ</t>
  </si>
  <si>
    <t>Hoàng Thế</t>
  </si>
  <si>
    <t>Dương Anh Tài</t>
  </si>
  <si>
    <t>Trần Quang</t>
  </si>
  <si>
    <t>Phạm Quốc</t>
  </si>
  <si>
    <t>DŨNG</t>
  </si>
  <si>
    <t>Lê Ngọc</t>
  </si>
  <si>
    <t>KÝ</t>
  </si>
  <si>
    <t>K. Động lực</t>
  </si>
  <si>
    <t xml:space="preserve">Nguyễn Thành </t>
  </si>
  <si>
    <t>CƯỜNG</t>
  </si>
  <si>
    <t>Đào Tấn</t>
  </si>
  <si>
    <t>Nguyễn Đình</t>
  </si>
  <si>
    <t xml:space="preserve">Phạm Văn </t>
  </si>
  <si>
    <t>VIÊN</t>
  </si>
  <si>
    <t>Nguyễn</t>
  </si>
  <si>
    <t>ĐỒNG</t>
  </si>
  <si>
    <t>TT KĐCL&amp; QL CT CTĐT</t>
  </si>
  <si>
    <t xml:space="preserve">Huỳnh Hoàng </t>
  </si>
  <si>
    <t>TRIỀU</t>
  </si>
  <si>
    <t>Đặng Văn</t>
  </si>
  <si>
    <t>TUÂN</t>
  </si>
  <si>
    <t>QUYẾT</t>
  </si>
  <si>
    <t>DANH SÁCH HỌC SINH THỰC TẬP
NHẬN TIỀN PHỤ CẤP CƠM TRƯA THÁNG 7 NĂM 2013</t>
  </si>
  <si>
    <t>Dương Thị</t>
  </si>
  <si>
    <t>NGÁT</t>
  </si>
  <si>
    <t>CỘNG HÒA XÃ HỘI CHỦ NGHĨA VIỆT NAM</t>
  </si>
  <si>
    <t>TT</t>
  </si>
  <si>
    <t>Họ và tên</t>
  </si>
  <si>
    <t>Đơn vị</t>
  </si>
  <si>
    <t>Số ngày công</t>
  </si>
  <si>
    <t>Số tiền</t>
  </si>
  <si>
    <t>HÒA</t>
  </si>
  <si>
    <t>VÂN</t>
  </si>
  <si>
    <t xml:space="preserve">CỘNG </t>
  </si>
  <si>
    <t xml:space="preserve">NGƯỜI LẬP BẢNG </t>
  </si>
  <si>
    <t>Phạm Ngọc Long</t>
  </si>
  <si>
    <t xml:space="preserve">Phó Hiệu Trưởng </t>
  </si>
  <si>
    <t>MINH</t>
  </si>
  <si>
    <t>SƠN</t>
  </si>
  <si>
    <t xml:space="preserve">Nguyễn Thị </t>
  </si>
  <si>
    <t>Nguyễn Hồng</t>
  </si>
  <si>
    <t>THANH</t>
  </si>
  <si>
    <t>NGA</t>
  </si>
  <si>
    <t>THỦY</t>
  </si>
  <si>
    <t>ĐỨC</t>
  </si>
  <si>
    <t>ĐIỀN</t>
  </si>
  <si>
    <t>LONG</t>
  </si>
  <si>
    <t xml:space="preserve">Trương Thị </t>
  </si>
  <si>
    <t>LỢI</t>
  </si>
  <si>
    <t>Nguyễn Thị Thanh</t>
  </si>
  <si>
    <t>HÀ</t>
  </si>
  <si>
    <t>HỒNG</t>
  </si>
  <si>
    <t>ANH</t>
  </si>
  <si>
    <t>HƯƠNG</t>
  </si>
  <si>
    <t>CỘNG</t>
  </si>
  <si>
    <t>HÙNG</t>
  </si>
  <si>
    <t>Nguyễn Văn</t>
  </si>
  <si>
    <t>DŨNG</t>
  </si>
  <si>
    <t xml:space="preserve">Hồ Thị </t>
  </si>
  <si>
    <t>TUYẾT</t>
  </si>
  <si>
    <t>Trần Văn</t>
  </si>
  <si>
    <t>LÝ</t>
  </si>
  <si>
    <t>Lê Hùng</t>
  </si>
  <si>
    <t>THIỆN</t>
  </si>
  <si>
    <t>TRONG</t>
  </si>
  <si>
    <t>HUÊ</t>
  </si>
  <si>
    <t>DUNG</t>
  </si>
  <si>
    <t>Huỳnh Thị Xuân</t>
  </si>
  <si>
    <t>MAI</t>
  </si>
  <si>
    <t>Nguyễn Ngọc</t>
  </si>
  <si>
    <t>TRANG</t>
  </si>
  <si>
    <t>TẤN</t>
  </si>
  <si>
    <t>Hồ Văn</t>
  </si>
  <si>
    <t>THU</t>
  </si>
  <si>
    <t>THƠ</t>
  </si>
  <si>
    <t>CẢNH</t>
  </si>
  <si>
    <t>Nguyễn Thanh</t>
  </si>
  <si>
    <t>Hà Nhật</t>
  </si>
  <si>
    <t>Nguyễn Tất</t>
  </si>
  <si>
    <t xml:space="preserve">Lê Thị </t>
  </si>
  <si>
    <t>NỮ</t>
  </si>
  <si>
    <t>LIỄU</t>
  </si>
  <si>
    <t>Nguyễn Phương</t>
  </si>
  <si>
    <t>Tổ Lý</t>
  </si>
  <si>
    <t>ĐÔNG</t>
  </si>
  <si>
    <t>Đặng Thị Kiến</t>
  </si>
  <si>
    <t>TRÚC</t>
  </si>
  <si>
    <t>HẬU</t>
  </si>
  <si>
    <t xml:space="preserve">Nguyễn Tiến </t>
  </si>
  <si>
    <t>DƯƠNG</t>
  </si>
  <si>
    <t>Tổ Toán</t>
  </si>
  <si>
    <t>Phạm Thị Thu</t>
  </si>
  <si>
    <t>Nguyễn Thị Cẩm</t>
  </si>
  <si>
    <t>THẠCH</t>
  </si>
  <si>
    <t>TÚ</t>
  </si>
  <si>
    <t>Nguyễn Anh</t>
  </si>
  <si>
    <t>KIỆT</t>
  </si>
  <si>
    <t>Trần Thị Hồng</t>
  </si>
  <si>
    <t>Tổ Pháp luật</t>
  </si>
  <si>
    <t>YẾN</t>
  </si>
  <si>
    <t>QUÝ</t>
  </si>
  <si>
    <t>TRÂN</t>
  </si>
  <si>
    <t>TÂM</t>
  </si>
  <si>
    <t>PHƯƠNG</t>
  </si>
  <si>
    <t>PHƯỢNG</t>
  </si>
  <si>
    <t>VŨ</t>
  </si>
  <si>
    <t>GIANG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</si>
  <si>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</si>
  <si>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</si>
  <si>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</si>
  <si>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</si>
  <si>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</si>
  <si>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</si>
  <si>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</si>
  <si>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QUỐC</t>
  </si>
  <si>
    <t>NHÂN</t>
  </si>
  <si>
    <t>Phan Văn</t>
  </si>
  <si>
    <t>THÀNH</t>
  </si>
  <si>
    <t>NAM</t>
  </si>
  <si>
    <t>KHANH</t>
  </si>
  <si>
    <t xml:space="preserve">Võ Minh </t>
  </si>
  <si>
    <t>QUANG</t>
  </si>
  <si>
    <t>CƯƠNG</t>
  </si>
  <si>
    <t>PHÁP</t>
  </si>
  <si>
    <t>Dương Minh</t>
  </si>
  <si>
    <t>CHUNG</t>
  </si>
  <si>
    <t>YÊN</t>
  </si>
  <si>
    <t xml:space="preserve">ĐỨC </t>
  </si>
  <si>
    <t xml:space="preserve">ĐỨC ( B ) </t>
  </si>
  <si>
    <t>TĂNG</t>
  </si>
  <si>
    <t>HUÂN</t>
  </si>
  <si>
    <t>HIẾU</t>
  </si>
  <si>
    <t>Nguyễn Trọng</t>
  </si>
  <si>
    <t>Quách Minh</t>
  </si>
  <si>
    <t>THỬ</t>
  </si>
  <si>
    <t>Mạnh Lê</t>
  </si>
  <si>
    <t>HOÀN</t>
  </si>
  <si>
    <t>Trần Công</t>
  </si>
  <si>
    <t>TIẾN</t>
  </si>
  <si>
    <t>Nguyễn Tứ</t>
  </si>
  <si>
    <t>Võ</t>
  </si>
  <si>
    <t>NHÀN</t>
  </si>
  <si>
    <t>Tăng Cẩm</t>
  </si>
  <si>
    <t>Trần Hiếu</t>
  </si>
  <si>
    <t>TRINH</t>
  </si>
  <si>
    <t>Nguyễn Thị Tố</t>
  </si>
  <si>
    <t>Lê Tiến</t>
  </si>
  <si>
    <t>Đặng Đức</t>
  </si>
  <si>
    <t>Nguyễn Thị Ngọc</t>
  </si>
  <si>
    <t>HIỀN</t>
  </si>
  <si>
    <t>Ngô Phong</t>
  </si>
  <si>
    <t>HÀO</t>
  </si>
  <si>
    <t>THỊNH</t>
  </si>
  <si>
    <t>Trần Thị Phương</t>
  </si>
  <si>
    <t>OANH</t>
  </si>
  <si>
    <t>Phan Anh Tuấn</t>
  </si>
  <si>
    <t>Phòng TC-HC-TH</t>
  </si>
  <si>
    <t xml:space="preserve">NGƯỜI LẬP BẢNG  </t>
  </si>
  <si>
    <t>QUỲNH</t>
  </si>
  <si>
    <t>Giáp Đức</t>
  </si>
  <si>
    <t>NHẬN</t>
  </si>
  <si>
    <t>Vũ Ngọc</t>
  </si>
  <si>
    <t>Dương Ngọc</t>
  </si>
  <si>
    <t>VỌNG</t>
  </si>
  <si>
    <t xml:space="preserve">Lương Thị </t>
  </si>
  <si>
    <t>THẮM</t>
  </si>
  <si>
    <t xml:space="preserve">Đỗ Thị </t>
  </si>
  <si>
    <t>KẾ TOÁN TRƯỞNG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</si>
  <si>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</si>
  <si>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</si>
  <si>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</si>
  <si>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</si>
  <si>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</si>
  <si>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</si>
  <si>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</si>
  <si>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</si>
  <si>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</si>
  <si>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</si>
  <si>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</si>
  <si>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</si>
  <si>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</si>
  <si>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</si>
  <si>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</si>
  <si>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</si>
  <si>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</si>
  <si>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</si>
  <si>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</si>
  <si>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</si>
  <si>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</si>
  <si>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</si>
  <si>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</si>
  <si>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</si>
  <si>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</si>
  <si>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</si>
  <si>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</si>
  <si>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</si>
  <si>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</si>
  <si>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</si>
  <si>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</si>
  <si>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</si>
  <si>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</si>
  <si>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</si>
  <si>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</si>
  <si>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</si>
  <si>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</si>
  <si>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</si>
  <si>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</si>
  <si>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</si>
  <si>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</si>
  <si>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</si>
  <si>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DUY</t>
  </si>
  <si>
    <t>NGUYÊN</t>
  </si>
  <si>
    <t>TÂN</t>
  </si>
  <si>
    <t>Hà Như</t>
  </si>
  <si>
    <t>Nguyễn Mạnh</t>
  </si>
  <si>
    <t>CHIÊU</t>
  </si>
  <si>
    <t>Võ Thị Hồng</t>
  </si>
  <si>
    <t>LAN</t>
  </si>
  <si>
    <t>PHONG</t>
  </si>
  <si>
    <t>Nguyễn Thị Khánh</t>
  </si>
  <si>
    <t>THƯ</t>
  </si>
  <si>
    <t>ĐẠT</t>
  </si>
  <si>
    <t>KHÁNH</t>
  </si>
  <si>
    <t>Đỗ Thị Hải</t>
  </si>
  <si>
    <t>Lê Hồng</t>
  </si>
  <si>
    <t>THÁI</t>
  </si>
  <si>
    <t>Đặng Ngọc</t>
  </si>
  <si>
    <t>ĐOÀN</t>
  </si>
  <si>
    <t>Lư Thị Yến</t>
  </si>
  <si>
    <t>Trần Đình</t>
  </si>
  <si>
    <t>BÌNH</t>
  </si>
  <si>
    <t>Đỗ Thị</t>
  </si>
  <si>
    <t>22</t>
  </si>
  <si>
    <t>Số tài khoản thẻ ATM</t>
  </si>
  <si>
    <t>Ghi chú</t>
  </si>
  <si>
    <t>LINH</t>
  </si>
  <si>
    <t>TRƯỜNG</t>
  </si>
  <si>
    <r>
      <t>Độc lập - Tự do - Hạnh phúc</t>
    </r>
    <r>
      <rPr>
        <b/>
        <sz val="12"/>
        <rFont val="Times New Roman"/>
        <family val="1"/>
      </rPr>
      <t xml:space="preserve"> </t>
    </r>
  </si>
  <si>
    <t>THÀNH PHỐ HỒ CHÍ MINH</t>
  </si>
  <si>
    <t>TRƯỜNG CAO ĐẲNG KỸ THUẬT</t>
  </si>
  <si>
    <t>LÝ TỰ TRỌNG</t>
  </si>
  <si>
    <t>Khoa CNTT</t>
  </si>
  <si>
    <t>HIỆU TRƯỞNG</t>
  </si>
  <si>
    <t>THÚY</t>
  </si>
  <si>
    <t xml:space="preserve">VŨ </t>
  </si>
  <si>
    <t xml:space="preserve">THỦY </t>
  </si>
  <si>
    <t>Hồng Mộng Tuyết</t>
  </si>
  <si>
    <t>Nguyễn Thị Kim</t>
  </si>
  <si>
    <t>THẢO</t>
  </si>
  <si>
    <t>Giáp Văn</t>
  </si>
  <si>
    <t>Dương Đức</t>
  </si>
  <si>
    <t>Ninh Đỗ</t>
  </si>
  <si>
    <t>Nguyễn Thị Hải</t>
  </si>
  <si>
    <t>Phạm Thị Lê</t>
  </si>
  <si>
    <t>Số tài khoản thẻ ATM Vietinbank</t>
  </si>
  <si>
    <t>Lê Nguyễn Mỹ</t>
  </si>
  <si>
    <t>TRÂM</t>
  </si>
  <si>
    <t>DANH</t>
  </si>
  <si>
    <t>Đỗ Huỳnh Thanh</t>
  </si>
  <si>
    <t>Nguyễn Minh Đức</t>
  </si>
  <si>
    <t>Kiều Trung</t>
  </si>
  <si>
    <t>TÍN</t>
  </si>
  <si>
    <t>Trạm Y tế</t>
  </si>
  <si>
    <t>Ký nhận</t>
  </si>
  <si>
    <t>Trần Quốc</t>
  </si>
  <si>
    <t>Ngô Thanh</t>
  </si>
  <si>
    <t>ỦY BAN NHÂN DÂN</t>
  </si>
  <si>
    <t>Nguyễn Vũ Xuân</t>
  </si>
  <si>
    <t>THÌ</t>
  </si>
  <si>
    <t>Nguyễn Thị Bảo</t>
  </si>
  <si>
    <t>Lê Thị Phương</t>
  </si>
  <si>
    <t>Nguyễn Trần Thanh</t>
  </si>
  <si>
    <t xml:space="preserve">ỦY BAN NHÂN DÂN TP. HỒ CHÍ MINH </t>
  </si>
  <si>
    <t xml:space="preserve">TRƯỜNG CĐ KỸ THUẬT LÝ TỰ TRỌNG </t>
  </si>
  <si>
    <t>Họ và Tên</t>
  </si>
  <si>
    <t>Số tài khoản</t>
  </si>
  <si>
    <t>Ngày công</t>
  </si>
  <si>
    <t xml:space="preserve">Tạ Quốc </t>
  </si>
  <si>
    <t xml:space="preserve">Nguyễn Trung </t>
  </si>
  <si>
    <t>Trần Thị Kim</t>
  </si>
  <si>
    <t>LOAN</t>
  </si>
  <si>
    <t>Nguyễn Thị Thu</t>
  </si>
  <si>
    <t xml:space="preserve">TUYẾT </t>
  </si>
  <si>
    <t xml:space="preserve">HƯNG </t>
  </si>
  <si>
    <t>PHÚC</t>
  </si>
  <si>
    <t>HUYỀN</t>
  </si>
  <si>
    <t xml:space="preserve">Hà Thị </t>
  </si>
  <si>
    <t>TUYÊN</t>
  </si>
  <si>
    <t xml:space="preserve">PHƯƠNG </t>
  </si>
  <si>
    <t xml:space="preserve">VÂN </t>
  </si>
  <si>
    <t>CHÌ</t>
  </si>
  <si>
    <t>Huỳnh Văn</t>
  </si>
  <si>
    <t xml:space="preserve">Trịnh Tuấn </t>
  </si>
  <si>
    <t>TUẤN</t>
  </si>
  <si>
    <t xml:space="preserve">Nguyễn Xuân </t>
  </si>
  <si>
    <t>Lê Thị Hà</t>
  </si>
  <si>
    <t xml:space="preserve">Sỹ Thị </t>
  </si>
  <si>
    <t xml:space="preserve">CHUNG </t>
  </si>
  <si>
    <t>Võ Thị Lệ</t>
  </si>
  <si>
    <t xml:space="preserve">KẾ TOÁN TRƯỞNG </t>
  </si>
  <si>
    <t>Công việc</t>
  </si>
  <si>
    <t>THÙY</t>
  </si>
  <si>
    <t>Huỳnh Thị Thu</t>
  </si>
  <si>
    <t>NGỌC</t>
  </si>
  <si>
    <t>TẤT</t>
  </si>
  <si>
    <t xml:space="preserve">Phạm Ngọc Long </t>
  </si>
  <si>
    <t>KHUYÊN</t>
  </si>
  <si>
    <t>Trần Thị Thảo</t>
  </si>
  <si>
    <t>Hồ Thị Khuyên</t>
  </si>
  <si>
    <t>Thái Thị My</t>
  </si>
  <si>
    <t>SA</t>
  </si>
  <si>
    <t xml:space="preserve">Nguyễn Yến </t>
  </si>
  <si>
    <t>NHI</t>
  </si>
  <si>
    <t>Lưu Hoàng Hải</t>
  </si>
  <si>
    <t xml:space="preserve">Võ Thị </t>
  </si>
  <si>
    <t>HÓA</t>
  </si>
  <si>
    <t xml:space="preserve">Khương Thị Thanh </t>
  </si>
  <si>
    <t>711A74518332</t>
  </si>
  <si>
    <t xml:space="preserve">Đồng Anh </t>
  </si>
  <si>
    <t>Bùi Thị Ngọc</t>
  </si>
  <si>
    <t>SƯƠNG</t>
  </si>
  <si>
    <t>Nguyễn Tiến Việt</t>
  </si>
  <si>
    <t>TRUNG</t>
  </si>
  <si>
    <t>THÔNG</t>
  </si>
  <si>
    <t>Hiệu Trưởng</t>
  </si>
  <si>
    <t>NHUNG</t>
  </si>
  <si>
    <t xml:space="preserve">CỘNG HÒA XÃ HỘI CHỦ NGHĨA VIỆT NAM </t>
  </si>
  <si>
    <t>Độc lập - tự do - Hạnh phúc</t>
  </si>
  <si>
    <t xml:space="preserve">DANH SÁCH NHÂN VIÊN HĐ NGOÀI CHỈ TIÊU BIÊN CHẾ ( TRUNG TÂM DNNH &amp; NBT )  </t>
  </si>
  <si>
    <r>
      <t>Bằng chữ</t>
    </r>
    <r>
      <rPr>
        <b/>
        <sz val="12"/>
        <rFont val="Times New Roman"/>
        <family val="1"/>
      </rPr>
      <t xml:space="preserve"> : </t>
    </r>
  </si>
  <si>
    <t xml:space="preserve">HIỆU TRƯỞNG </t>
  </si>
  <si>
    <t xml:space="preserve">NV </t>
  </si>
  <si>
    <t>Văn Công Sang</t>
  </si>
  <si>
    <t>.</t>
  </si>
  <si>
    <t>LÃNH THU NHẬP TĂNG THÊM - TIỀN PHỤ CẤP CƠM TRƯA 03/2013</t>
  </si>
  <si>
    <t>(Căn cứ bảng chấm công tháng  03/2012 của đơn vị)</t>
  </si>
  <si>
    <t>TPHCM, ngày  04 tháng 04 năm 2013</t>
  </si>
  <si>
    <t>TPHCM, ngày 04 tháng 04 năm 2013</t>
  </si>
  <si>
    <t>(Căn cứ bảng chấm công tháng  03/2013 của đơn vị)</t>
  </si>
  <si>
    <t>Bảy trăm tám mươi nghìn đồng.</t>
  </si>
  <si>
    <t>DANH SÁCH CÁN BỘ - NHÂN VIÊN NHẬN THU NHẬP TĂNG THÊM
 TIỀN PHỤ CẤP CƠM TRƯA THÁNG 03 NĂM 2013</t>
  </si>
  <si>
    <t>DANH SÁCH CÁN BỘ - NHÂN VIÊN TRẠM Y TẾ NHẬN THU NHẬP TĂNG THÊM
 TIỀN PHỤ CẤP CƠM TRƯA THÁNG 03 NĂM 2013</t>
  </si>
  <si>
    <t>DANH SÁCH CÁN BỘ - NHÂN VIÊN PHÒNG KẾ TOÁN NHẬN THU NHẬP TĂNG THÊM
 TIỀN PHỤ CẤP CƠM TRƯA THÁNG 03 NĂM 2013</t>
  </si>
  <si>
    <t>KHVT</t>
  </si>
  <si>
    <t>DANH SÁCH CÁN BỘ - NHÂN VIÊN PHÒNG KẾ HOẠCH VẬT TƯ 
NHẬN THU NHẬP TĂNG THÊM - TIỀN PHỤ CẤP CƠM TRƯA THÁNG 03 NĂM 2013</t>
  </si>
  <si>
    <t>HIỀN</t>
  </si>
  <si>
    <t>THÀNH PHỐ HỒ CHÍ MINH</t>
  </si>
  <si>
    <t>TRƯỜNG CAO ĐẲNG KỸ THUẬT</t>
  </si>
  <si>
    <t>LÝ TỰ TRỌNG</t>
  </si>
  <si>
    <t>CỘNG HÒA XÃ HỘI CHỦ NGHĨA VIỆT NAM</t>
  </si>
  <si>
    <t>Độc lập - Tự do - Hạnh phúc</t>
  </si>
  <si>
    <t>Ghi chú</t>
  </si>
  <si>
    <t>Số tiền</t>
  </si>
  <si>
    <t>Số ngày công</t>
  </si>
  <si>
    <t>Đơn vị</t>
  </si>
  <si>
    <t>Họ và tên</t>
  </si>
  <si>
    <t>STT</t>
  </si>
  <si>
    <t>Ký Nhận</t>
  </si>
  <si>
    <t>K. CN May Thời trang</t>
  </si>
  <si>
    <t xml:space="preserve">Lê Đức </t>
  </si>
  <si>
    <t>THỊNH</t>
  </si>
  <si>
    <t>K. Cơ khí</t>
  </si>
  <si>
    <t>Lê Cao</t>
  </si>
  <si>
    <t>PHÁT</t>
  </si>
  <si>
    <t>Nguyễn Tấn</t>
  </si>
  <si>
    <t>PHÚC</t>
  </si>
  <si>
    <t>K. Điện - Điện tử</t>
  </si>
  <si>
    <t xml:space="preserve">Lê Viết </t>
  </si>
  <si>
    <t>QUYỀN</t>
  </si>
  <si>
    <t>Trịnh Nhất</t>
  </si>
  <si>
    <t>SINH</t>
  </si>
  <si>
    <t xml:space="preserve">Trịnh Nhật </t>
  </si>
  <si>
    <t xml:space="preserve">Khoa Lý luận chính trị </t>
  </si>
  <si>
    <t>KIÊN</t>
  </si>
  <si>
    <t>Khoa KH Cơ bản</t>
  </si>
  <si>
    <t xml:space="preserve">Phòng KH - TC </t>
  </si>
  <si>
    <t>CẦM</t>
  </si>
  <si>
    <t>LƯỢNG</t>
  </si>
  <si>
    <t>BẢO</t>
  </si>
  <si>
    <t>Hoàng Phúc</t>
  </si>
  <si>
    <t>HƯNG</t>
  </si>
  <si>
    <t xml:space="preserve">NHUNG </t>
  </si>
  <si>
    <t>Nguyễn Thị Bích</t>
  </si>
  <si>
    <t>Trần Thị Diễm</t>
  </si>
  <si>
    <t xml:space="preserve">Phạm Huy </t>
  </si>
  <si>
    <t>HOÀNG</t>
  </si>
  <si>
    <t>LỘC</t>
  </si>
  <si>
    <t xml:space="preserve">Tổ  Thể chất </t>
  </si>
  <si>
    <t>Trương Hữu</t>
  </si>
  <si>
    <t>Châu Văn</t>
  </si>
  <si>
    <t>ĐỆ</t>
  </si>
  <si>
    <t>Trần Văn Cu</t>
  </si>
  <si>
    <t>Phạm Hữu</t>
  </si>
  <si>
    <t>Phòng QT - DV</t>
  </si>
  <si>
    <t>Tổ Hoá</t>
  </si>
  <si>
    <t xml:space="preserve">Trần Thanh </t>
  </si>
  <si>
    <t>Khoa Kinh tế</t>
  </si>
  <si>
    <t>Đào Anh</t>
  </si>
  <si>
    <t>Bùi Ánh</t>
  </si>
  <si>
    <t>Trần Nguyên Bảo</t>
  </si>
  <si>
    <t>Đỗ Thị Bích</t>
  </si>
  <si>
    <t>Nguyễn Nguyên Hoàng Ngọc</t>
  </si>
  <si>
    <t>PHÚ</t>
  </si>
  <si>
    <t>Phạm Hữu Thành</t>
  </si>
  <si>
    <t>Huỳnh Thanh</t>
  </si>
  <si>
    <t>Đinh Văn</t>
  </si>
  <si>
    <t>Lê Hồng Anh</t>
  </si>
  <si>
    <t>Nguyễn Thị Hồng</t>
  </si>
  <si>
    <t>Thân Thị</t>
  </si>
  <si>
    <t>Vương Hội</t>
  </si>
  <si>
    <t>Đặng Thu</t>
  </si>
  <si>
    <t>Mai Chiếm</t>
  </si>
  <si>
    <t>Bùi Đặng Hoàng</t>
  </si>
  <si>
    <t>Nguyễn Cao</t>
  </si>
  <si>
    <t>Trần Minh</t>
  </si>
  <si>
    <t>Lương Minh</t>
  </si>
  <si>
    <t>Nguyễn Thùy</t>
  </si>
  <si>
    <t>QUÍ</t>
  </si>
  <si>
    <t>Trần Thanh</t>
  </si>
  <si>
    <t>Nguyễn Việt</t>
  </si>
  <si>
    <t xml:space="preserve">Võ Tấn </t>
  </si>
  <si>
    <t>Huỳnh Bá</t>
  </si>
  <si>
    <t>TRIẾT</t>
  </si>
  <si>
    <t>Tổ Thanh tra - Pháp chế</t>
  </si>
  <si>
    <t>Phòng Công tác CT - HSSV</t>
  </si>
  <si>
    <t xml:space="preserve">Bùi Đức </t>
  </si>
  <si>
    <t>PHƯỚC</t>
  </si>
  <si>
    <t>Phòng CTSV</t>
  </si>
  <si>
    <t xml:space="preserve">Phạm Huỳnh Kim </t>
  </si>
  <si>
    <t>NGÂN</t>
  </si>
  <si>
    <t>Phòng TS-ĐT</t>
  </si>
  <si>
    <t>UBND THÀNH PHỐ HỒ CHÍ MINH</t>
  </si>
  <si>
    <t>TRƯỜNG CAO ĐẲNG LÝ TỰ TRỌNG</t>
  </si>
  <si>
    <t>Trần Thị Ngọc</t>
  </si>
  <si>
    <t xml:space="preserve">Nguyễn Thị Minh </t>
  </si>
  <si>
    <t xml:space="preserve">Độc lập - Tự do - Hạnh phúc </t>
  </si>
  <si>
    <t>Phòng Khảo thí và ĐBCL</t>
  </si>
  <si>
    <t>TT. QH DN</t>
  </si>
  <si>
    <t>Cao Văn</t>
  </si>
  <si>
    <t>TT. Điều hành &amp; QLDL</t>
  </si>
  <si>
    <t>Tổ Anh văn</t>
  </si>
  <si>
    <t>Huỳnh Quốc</t>
  </si>
  <si>
    <t>CHI</t>
  </si>
  <si>
    <t>Hồ Ngọc</t>
  </si>
  <si>
    <t>Trần Thế</t>
  </si>
  <si>
    <t>Trần Giang</t>
  </si>
  <si>
    <t>TT. Thư viện</t>
  </si>
  <si>
    <t>Khoa Xây dựng</t>
  </si>
  <si>
    <t>Đinh Hồng</t>
  </si>
  <si>
    <t>Nguyễn Thành</t>
  </si>
  <si>
    <t>Phan Thị Ngọc</t>
  </si>
  <si>
    <t>Vũ Như</t>
  </si>
  <si>
    <t>Trần Thị Ánh</t>
  </si>
  <si>
    <t>Nguyễn Hữu Xuân</t>
  </si>
  <si>
    <t>Đỗ Văn</t>
  </si>
  <si>
    <t>Mai Thu</t>
  </si>
  <si>
    <t>Trần Thị</t>
  </si>
  <si>
    <t>Thân Thị</t>
  </si>
  <si>
    <t>Bùi Thị Lan</t>
  </si>
  <si>
    <t>Trần Thị Minh</t>
  </si>
  <si>
    <t>Phạm Lê Đông</t>
  </si>
  <si>
    <t>Mai Nguyễn Hoàng</t>
  </si>
  <si>
    <t>Lương Xuân</t>
  </si>
  <si>
    <t>Lê Xuân</t>
  </si>
  <si>
    <t>HIỆP</t>
  </si>
  <si>
    <t>Lê Thị</t>
  </si>
  <si>
    <t>Bùi Thị</t>
  </si>
  <si>
    <t>Trần Thị Thu</t>
  </si>
  <si>
    <t>THẮNG</t>
  </si>
  <si>
    <t>Võ Thị Xuân</t>
  </si>
  <si>
    <t>Giáp Thị</t>
  </si>
  <si>
    <t>Vũ Thị Thu</t>
  </si>
  <si>
    <t>Cao Xuân</t>
  </si>
  <si>
    <t>Lê Thị Thu</t>
  </si>
  <si>
    <t>Võ Thị Kim</t>
  </si>
  <si>
    <t>Lâm Thị Phương</t>
  </si>
  <si>
    <t>Chế Vân</t>
  </si>
  <si>
    <t>Trần Hồng</t>
  </si>
  <si>
    <t>Cao Thị</t>
  </si>
  <si>
    <t>Nguyễn Đức</t>
  </si>
  <si>
    <t>Lê Thái</t>
  </si>
  <si>
    <t>Nguyễn Phú</t>
  </si>
  <si>
    <t>Giang Phi</t>
  </si>
  <si>
    <t>Vương Thanh</t>
  </si>
  <si>
    <t>Cao Thị Hồng</t>
  </si>
  <si>
    <t>THƠM</t>
  </si>
  <si>
    <t>Bùi Thành</t>
  </si>
  <si>
    <t>Lê Quý Hưng</t>
  </si>
  <si>
    <t>Bùi Văn</t>
  </si>
  <si>
    <t>Lê Phi</t>
  </si>
  <si>
    <t>Đỗ Thị Phương</t>
  </si>
  <si>
    <t>Trương Thị Phương</t>
  </si>
  <si>
    <t>Nguyễn Tam</t>
  </si>
  <si>
    <t>Vũ Đức</t>
  </si>
  <si>
    <t>Phan Thị Xuân</t>
  </si>
  <si>
    <t>Nguyễn Tiến</t>
  </si>
  <si>
    <t>Nguyễn Duy</t>
  </si>
  <si>
    <t>Nguyễn Thanh Vĩnh</t>
  </si>
  <si>
    <t>Võ Minh</t>
  </si>
  <si>
    <t>Hà Phước</t>
  </si>
  <si>
    <t>Nguyễn Minh</t>
  </si>
  <si>
    <t>Lê Thế</t>
  </si>
  <si>
    <t>KHẢI</t>
  </si>
  <si>
    <t>HẢI</t>
  </si>
  <si>
    <t>Trần Trung</t>
  </si>
  <si>
    <t>Ngô Hoàng</t>
  </si>
  <si>
    <t>Vũ Hạnh</t>
  </si>
  <si>
    <t>Triệu Phú</t>
  </si>
  <si>
    <t>Đặng Thái</t>
  </si>
  <si>
    <t>Nguyễn Thái</t>
  </si>
  <si>
    <t>Hà Quốc</t>
  </si>
  <si>
    <t>Nguyễn Lương</t>
  </si>
  <si>
    <t>Đỗ Trọng</t>
  </si>
  <si>
    <t>THOA</t>
  </si>
  <si>
    <t>VƯỢNG</t>
  </si>
  <si>
    <t>Số lượng</t>
  </si>
  <si>
    <t>Lý Minh</t>
  </si>
  <si>
    <t>Phạm Thế</t>
  </si>
  <si>
    <t>TT Đào tạo</t>
  </si>
  <si>
    <t>PHÒNG QLKH - HTQT</t>
  </si>
  <si>
    <t>Khoa May -  TT</t>
  </si>
  <si>
    <t>Khoa 
Cơ khí</t>
  </si>
  <si>
    <t>Khoa Điện-
Điện tử</t>
  </si>
  <si>
    <t>Khoa Động Lực</t>
  </si>
  <si>
    <t>Khoa Nhiệt - Lạnh</t>
  </si>
  <si>
    <t>DANH SÁCH NHẬN TÀI LIỆU HỘI THẢO KHOA HỌC COSS2019
- BẢNG TÓM TẮT NGÀY 14/12/2019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</si>
</sst>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87" formatCode="_-* #,##0.00\ _€_-;\-* #,##0.00\ _€_-;_-* &quot;-&quot;??\ _€_-;_-@_-"/>
    <numFmt numFmtId="198" formatCode="_-* #,##0.00\ [$€-1]_-;\-* #,##0.00\ [$€-1]_-;_-* &quot;-&quot;??\ [$€-1]_-"/>
    <numFmt numFmtId="199" formatCode="\$#,##0\ ;\(\$#,##0\)"/>
    <numFmt numFmtId="200" formatCode="&quot;\&quot;#,##0;[Red]&quot;\&quot;\-#,##0"/>
    <numFmt numFmtId="201" formatCode="&quot;\&quot;#,##0.00;[Red]&quot;\&quot;\-#,##0.00"/>
    <numFmt numFmtId="202" formatCode="&quot;\&quot;#,##0;[Red]&quot;\&quot;&quot;\&quot;\-#,##0"/>
    <numFmt numFmtId="203" formatCode="&quot;\&quot;#,##0.00;[Red]&quot;\&quot;&quot;\&quot;&quot;\&quot;&quot;\&quot;&quot;\&quot;&quot;\&quot;\-#,##0.00"/>
    <numFmt numFmtId="213" formatCode="\-"/>
  </numFmts>
  <fonts count="34">
    <font>
      <sz val="10"/>
      <name val="Arial"/>
    </font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u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Times New Roman"/>
      <family val="1"/>
    </font>
    <font>
      <u/>
      <sz val="9"/>
      <name val="Times New Roman"/>
      <family val="1"/>
    </font>
    <font>
      <b/>
      <sz val="9"/>
      <name val="Times New Roman"/>
      <family val="1"/>
    </font>
    <font>
      <sz val="12"/>
      <color indexed="12"/>
      <name val="Times New Roman"/>
      <family val="1"/>
    </font>
    <font>
      <sz val="12"/>
      <color indexed="9"/>
      <name val="Times New Roman"/>
      <family val="1"/>
    </font>
    <font>
      <i/>
      <sz val="12"/>
      <name val="Times New Roman"/>
      <family val="1"/>
      <charset val="163"/>
    </font>
    <font>
      <b/>
      <u/>
      <sz val="11"/>
      <name val="Times New Roman"/>
      <family val="1"/>
    </font>
    <font>
      <sz val="12"/>
      <color indexed="8"/>
      <name val="Times New Roman"/>
      <family val="1"/>
    </font>
    <font>
      <i/>
      <sz val="11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u/>
      <sz val="11"/>
      <name val="Times New Roman"/>
      <family val="1"/>
    </font>
    <font>
      <i/>
      <sz val="12"/>
      <name val="Times New Roman"/>
      <family val="1"/>
    </font>
    <font>
      <sz val="11"/>
      <color indexed="12"/>
      <name val="Times New Roman"/>
      <family val="1"/>
    </font>
    <font>
      <sz val="9"/>
      <color indexed="12"/>
      <name val="Times New Roman"/>
      <family val="1"/>
    </font>
    <font>
      <sz val="8"/>
      <name val="Arial"/>
      <family val="2"/>
    </font>
    <font>
      <sz val="12"/>
      <color indexed="10"/>
      <name val="Times New Roman"/>
      <family val="1"/>
    </font>
    <font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8">
    <xf numFmtId="0" fontId="0" fillId="0" borderId="0"/>
    <xf numFmtId="187" fontId="1" fillId="0" borderId="0" applyFont="0" applyFill="0" applyBorder="0" applyAlignment="0" applyProtection="0"/>
    <xf numFmtId="3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8" fontId="1" fillId="0" borderId="0" applyFont="0" applyFill="0" applyBorder="0" applyAlignment="0" applyProtection="0"/>
    <xf numFmtId="2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13" fillId="0" borderId="0"/>
    <xf numFmtId="202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1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0" fontId="15" fillId="0" borderId="0"/>
  </cellStyleXfs>
  <cellXfs count="29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Fill="1"/>
    <xf numFmtId="0" fontId="2" fillId="0" borderId="0" xfId="0" applyFont="1" applyFill="1"/>
    <xf numFmtId="0" fontId="6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right"/>
    </xf>
    <xf numFmtId="0" fontId="4" fillId="0" borderId="0" xfId="0" applyFont="1" applyAlignment="1"/>
    <xf numFmtId="0" fontId="4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8" fillId="0" borderId="0" xfId="0" applyFont="1" applyFill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2" fillId="0" borderId="6" xfId="0" applyFont="1" applyBorder="1" applyAlignment="1">
      <alignment vertical="center" wrapText="1"/>
    </xf>
    <xf numFmtId="0" fontId="20" fillId="0" borderId="0" xfId="0" applyFont="1" applyFill="1" applyAlignment="1">
      <alignment vertical="center"/>
    </xf>
    <xf numFmtId="0" fontId="20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19" fillId="2" borderId="6" xfId="0" applyFont="1" applyFill="1" applyBorder="1" applyAlignment="1">
      <alignment vertical="center"/>
    </xf>
    <xf numFmtId="0" fontId="16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3" fillId="0" borderId="0" xfId="0" applyFont="1"/>
    <xf numFmtId="0" fontId="2" fillId="0" borderId="6" xfId="0" applyFont="1" applyBorder="1" applyAlignment="1">
      <alignment vertical="center"/>
    </xf>
    <xf numFmtId="0" fontId="0" fillId="0" borderId="0" xfId="0" applyAlignment="1">
      <alignment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3" fontId="4" fillId="0" borderId="7" xfId="0" applyNumberFormat="1" applyFont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3" fontId="4" fillId="0" borderId="4" xfId="0" applyNumberFormat="1" applyFont="1" applyFill="1" applyBorder="1" applyAlignment="1">
      <alignment vertic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" fontId="18" fillId="3" borderId="5" xfId="0" quotePrefix="1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16" fillId="0" borderId="8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3" fontId="5" fillId="0" borderId="3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6" xfId="0" quotePrefix="1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center" vertical="center"/>
    </xf>
    <xf numFmtId="0" fontId="16" fillId="2" borderId="9" xfId="0" quotePrefix="1" applyFont="1" applyFill="1" applyBorder="1" applyAlignment="1">
      <alignment horizontal="left" vertical="center" wrapText="1"/>
    </xf>
    <xf numFmtId="49" fontId="3" fillId="2" borderId="5" xfId="0" quotePrefix="1" applyNumberFormat="1" applyFont="1" applyFill="1" applyBorder="1" applyAlignment="1">
      <alignment horizontal="center" vertical="center"/>
    </xf>
    <xf numFmtId="0" fontId="16" fillId="2" borderId="5" xfId="0" quotePrefix="1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left" vertical="center"/>
    </xf>
    <xf numFmtId="0" fontId="3" fillId="2" borderId="9" xfId="0" quotePrefix="1" applyFont="1" applyFill="1" applyBorder="1" applyAlignment="1">
      <alignment horizontal="left" vertical="center"/>
    </xf>
    <xf numFmtId="0" fontId="3" fillId="2" borderId="6" xfId="0" quotePrefix="1" applyFont="1" applyFill="1" applyBorder="1" applyAlignment="1">
      <alignment horizontal="left" vertical="center"/>
    </xf>
    <xf numFmtId="0" fontId="3" fillId="2" borderId="10" xfId="0" quotePrefix="1" applyFont="1" applyFill="1" applyBorder="1" applyAlignment="1">
      <alignment horizontal="right" vertical="center"/>
    </xf>
    <xf numFmtId="3" fontId="3" fillId="2" borderId="2" xfId="0" quotePrefix="1" applyNumberFormat="1" applyFont="1" applyFill="1" applyBorder="1" applyAlignment="1">
      <alignment horizontal="right" vertical="center"/>
    </xf>
    <xf numFmtId="0" fontId="16" fillId="2" borderId="6" xfId="0" quotePrefix="1" applyFont="1" applyFill="1" applyBorder="1" applyAlignment="1">
      <alignment horizontal="left" vertical="center" wrapText="1"/>
    </xf>
    <xf numFmtId="0" fontId="16" fillId="2" borderId="6" xfId="0" quotePrefix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5" fillId="2" borderId="5" xfId="0" quotePrefix="1" applyFont="1" applyFill="1" applyBorder="1" applyAlignment="1">
      <alignment horizontal="right" vertical="center"/>
    </xf>
    <xf numFmtId="3" fontId="5" fillId="2" borderId="5" xfId="0" quotePrefix="1" applyNumberFormat="1" applyFont="1" applyFill="1" applyBorder="1" applyAlignment="1">
      <alignment horizontal="right" vertical="center"/>
    </xf>
    <xf numFmtId="0" fontId="3" fillId="4" borderId="5" xfId="0" quotePrefix="1" applyFont="1" applyFill="1" applyBorder="1" applyAlignment="1">
      <alignment horizontal="center" vertical="center"/>
    </xf>
    <xf numFmtId="0" fontId="3" fillId="4" borderId="2" xfId="0" quotePrefix="1" applyFont="1" applyFill="1" applyBorder="1" applyAlignment="1">
      <alignment horizontal="left" vertical="center"/>
    </xf>
    <xf numFmtId="0" fontId="3" fillId="4" borderId="6" xfId="0" quotePrefix="1" applyFont="1" applyFill="1" applyBorder="1" applyAlignment="1">
      <alignment horizontal="left" vertical="center"/>
    </xf>
    <xf numFmtId="49" fontId="3" fillId="4" borderId="5" xfId="0" quotePrefix="1" applyNumberFormat="1" applyFont="1" applyFill="1" applyBorder="1" applyAlignment="1">
      <alignment horizontal="center" vertical="center"/>
    </xf>
    <xf numFmtId="0" fontId="16" fillId="4" borderId="5" xfId="0" quotePrefix="1" applyFont="1" applyFill="1" applyBorder="1" applyAlignment="1">
      <alignment horizontal="center" vertical="center"/>
    </xf>
    <xf numFmtId="3" fontId="5" fillId="4" borderId="5" xfId="0" quotePrefix="1" applyNumberFormat="1" applyFont="1" applyFill="1" applyBorder="1" applyAlignment="1">
      <alignment horizontal="right" vertical="center"/>
    </xf>
    <xf numFmtId="3" fontId="3" fillId="4" borderId="2" xfId="0" quotePrefix="1" applyNumberFormat="1" applyFont="1" applyFill="1" applyBorder="1" applyAlignment="1">
      <alignment horizontal="right" vertical="center"/>
    </xf>
    <xf numFmtId="0" fontId="16" fillId="4" borderId="6" xfId="0" quotePrefix="1" applyNumberFormat="1" applyFont="1" applyFill="1" applyBorder="1" applyAlignment="1">
      <alignment horizontal="left" vertical="center" wrapText="1"/>
    </xf>
    <xf numFmtId="1" fontId="29" fillId="2" borderId="6" xfId="0" applyNumberFormat="1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2" borderId="9" xfId="0" quotePrefix="1" applyFont="1" applyFill="1" applyBorder="1" applyAlignment="1">
      <alignment horizontal="right" vertical="center"/>
    </xf>
    <xf numFmtId="0" fontId="3" fillId="2" borderId="2" xfId="0" quotePrefix="1" applyFont="1" applyFill="1" applyBorder="1" applyAlignment="1">
      <alignment horizontal="right" vertical="center"/>
    </xf>
    <xf numFmtId="0" fontId="3" fillId="2" borderId="12" xfId="0" quotePrefix="1" applyFont="1" applyFill="1" applyBorder="1" applyAlignment="1">
      <alignment horizontal="left" vertical="center"/>
    </xf>
    <xf numFmtId="0" fontId="3" fillId="2" borderId="13" xfId="0" quotePrefix="1" applyFont="1" applyFill="1" applyBorder="1" applyAlignment="1">
      <alignment horizontal="left" vertical="center"/>
    </xf>
    <xf numFmtId="49" fontId="3" fillId="2" borderId="13" xfId="0" quotePrefix="1" applyNumberFormat="1" applyFont="1" applyFill="1" applyBorder="1" applyAlignment="1">
      <alignment horizontal="center" vertical="center"/>
    </xf>
    <xf numFmtId="0" fontId="3" fillId="2" borderId="13" xfId="0" quotePrefix="1" applyFont="1" applyFill="1" applyBorder="1" applyAlignment="1">
      <alignment horizontal="center" vertical="center"/>
    </xf>
    <xf numFmtId="0" fontId="16" fillId="2" borderId="14" xfId="0" quotePrefix="1" applyFont="1" applyFill="1" applyBorder="1" applyAlignment="1">
      <alignment horizontal="center" vertical="center"/>
    </xf>
    <xf numFmtId="0" fontId="3" fillId="2" borderId="14" xfId="0" quotePrefix="1" applyFont="1" applyFill="1" applyBorder="1" applyAlignment="1">
      <alignment horizontal="center" vertical="center"/>
    </xf>
    <xf numFmtId="3" fontId="5" fillId="2" borderId="14" xfId="0" quotePrefix="1" applyNumberFormat="1" applyFont="1" applyFill="1" applyBorder="1" applyAlignment="1">
      <alignment horizontal="right" vertical="center"/>
    </xf>
    <xf numFmtId="0" fontId="3" fillId="2" borderId="15" xfId="0" quotePrefix="1" applyFont="1" applyFill="1" applyBorder="1" applyAlignment="1">
      <alignment horizontal="right" vertical="center"/>
    </xf>
    <xf numFmtId="0" fontId="16" fillId="2" borderId="13" xfId="0" quotePrefix="1" applyFont="1" applyFill="1" applyBorder="1" applyAlignment="1">
      <alignment horizontal="left" vertical="center" wrapText="1"/>
    </xf>
    <xf numFmtId="0" fontId="2" fillId="0" borderId="14" xfId="0" applyFont="1" applyBorder="1" applyAlignment="1">
      <alignment vertical="center"/>
    </xf>
    <xf numFmtId="1" fontId="3" fillId="2" borderId="6" xfId="0" quotePrefix="1" applyNumberFormat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0" fillId="2" borderId="9" xfId="0" quotePrefix="1" applyFont="1" applyFill="1" applyBorder="1" applyAlignment="1">
      <alignment horizontal="left" vertical="center"/>
    </xf>
    <xf numFmtId="0" fontId="3" fillId="2" borderId="16" xfId="0" quotePrefix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19" fillId="2" borderId="18" xfId="0" applyFont="1" applyFill="1" applyBorder="1" applyAlignment="1">
      <alignment vertical="center"/>
    </xf>
    <xf numFmtId="1" fontId="29" fillId="2" borderId="18" xfId="0" applyNumberFormat="1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  <xf numFmtId="0" fontId="30" fillId="2" borderId="18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3" fontId="3" fillId="2" borderId="17" xfId="0" quotePrefix="1" applyNumberFormat="1" applyFont="1" applyFill="1" applyBorder="1" applyAlignment="1">
      <alignment horizontal="right" vertical="center"/>
    </xf>
    <xf numFmtId="0" fontId="30" fillId="2" borderId="18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32" fillId="0" borderId="5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0" fillId="0" borderId="1" xfId="0" applyBorder="1"/>
    <xf numFmtId="0" fontId="10" fillId="0" borderId="2" xfId="0" applyFont="1" applyBorder="1" applyAlignment="1">
      <alignment horizontal="center" vertical="center" wrapText="1"/>
    </xf>
    <xf numFmtId="0" fontId="0" fillId="0" borderId="5" xfId="0" applyBorder="1"/>
    <xf numFmtId="0" fontId="2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5" xfId="0" applyBorder="1" applyAlignment="1">
      <alignment wrapText="1"/>
    </xf>
    <xf numFmtId="0" fontId="2" fillId="0" borderId="20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0" fontId="32" fillId="0" borderId="7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2" fillId="0" borderId="21" xfId="0" quotePrefix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/>
    </xf>
    <xf numFmtId="0" fontId="32" fillId="0" borderId="21" xfId="0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0" fillId="0" borderId="21" xfId="0" applyFill="1" applyBorder="1"/>
    <xf numFmtId="0" fontId="2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justify" vertical="center" wrapText="1"/>
    </xf>
    <xf numFmtId="3" fontId="4" fillId="0" borderId="4" xfId="0" applyNumberFormat="1" applyFont="1" applyFill="1" applyBorder="1" applyAlignment="1">
      <alignment horizontal="justify" vertical="center" wrapText="1"/>
    </xf>
    <xf numFmtId="3" fontId="4" fillId="0" borderId="0" xfId="0" applyNumberFormat="1" applyFont="1" applyFill="1" applyBorder="1" applyAlignment="1">
      <alignment horizontal="justify" vertical="center" wrapText="1"/>
    </xf>
    <xf numFmtId="0" fontId="18" fillId="0" borderId="0" xfId="0" applyFont="1" applyFill="1" applyAlignment="1">
      <alignment horizontal="justify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" fillId="0" borderId="0" xfId="0" quotePrefix="1" applyFont="1" applyFill="1" applyAlignment="1">
      <alignment vertical="center"/>
    </xf>
    <xf numFmtId="0" fontId="2" fillId="0" borderId="0" xfId="0" quotePrefix="1" applyFont="1" applyFill="1" applyAlignment="1">
      <alignment vertical="center" wrapText="1"/>
    </xf>
    <xf numFmtId="3" fontId="4" fillId="0" borderId="0" xfId="0" applyNumberFormat="1" applyFont="1" applyFill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5" borderId="0" xfId="0" quotePrefix="1" applyFont="1" applyFill="1" applyAlignment="1">
      <alignment vertical="center"/>
    </xf>
    <xf numFmtId="0" fontId="16" fillId="5" borderId="0" xfId="0" applyFont="1" applyFill="1"/>
    <xf numFmtId="0" fontId="2" fillId="5" borderId="0" xfId="0" applyFont="1" applyFill="1" applyAlignment="1">
      <alignment vertical="center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16" fillId="0" borderId="1" xfId="0" applyFont="1" applyFill="1" applyBorder="1"/>
    <xf numFmtId="0" fontId="10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13" fontId="16" fillId="0" borderId="1" xfId="0" applyNumberFormat="1" applyFont="1" applyFill="1" applyBorder="1" applyAlignment="1">
      <alignment horizontal="justify" vertical="center" wrapText="1"/>
    </xf>
    <xf numFmtId="213" fontId="16" fillId="0" borderId="1" xfId="0" applyNumberFormat="1" applyFont="1" applyFill="1" applyBorder="1" applyAlignment="1">
      <alignment horizontal="left" vertical="center" wrapText="1"/>
    </xf>
    <xf numFmtId="213" fontId="10" fillId="0" borderId="1" xfId="0" applyNumberFormat="1" applyFont="1" applyFill="1" applyBorder="1" applyAlignment="1">
      <alignment horizontal="left" vertical="center" wrapText="1"/>
    </xf>
    <xf numFmtId="213" fontId="16" fillId="5" borderId="1" xfId="0" applyNumberFormat="1" applyFont="1" applyFill="1" applyBorder="1" applyAlignment="1">
      <alignment horizontal="justify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/>
    </xf>
    <xf numFmtId="37" fontId="2" fillId="0" borderId="21" xfId="1" quotePrefix="1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37" fontId="2" fillId="0" borderId="16" xfId="1" quotePrefix="1" applyNumberFormat="1" applyFont="1" applyFill="1" applyBorder="1" applyAlignment="1">
      <alignment horizontal="right" vertical="center"/>
    </xf>
    <xf numFmtId="37" fontId="2" fillId="0" borderId="21" xfId="1" quotePrefix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37" fontId="2" fillId="0" borderId="14" xfId="1" quotePrefix="1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5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3" fontId="4" fillId="0" borderId="0" xfId="0" applyNumberFormat="1" applyFont="1" applyFill="1" applyAlignment="1">
      <alignment horizontal="center"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392645</xdr:colOff>
      <xdr:row>2</xdr:row>
      <xdr:rowOff>182034</xdr:rowOff>
    </xdr:from>
    <xdr:to>
      <xdr:col>3</xdr:col>
      <xdr:colOff>40220</xdr:colOff>
      <xdr:row>2</xdr:row>
      <xdr:rowOff>182034</xdr:rowOff>
    </xdr:to>
    <xdr:cxnSp macro="">
      <xdr:nvCxnSpPr>
        <xdr:cNvPr id="3" name="Straight Connector 2"/>
        <xdr:cNvCxnSpPr/>
      </xdr:nvCxnSpPr>
      <xdr:spPr>
        <a:xfrm>
          <a:off x="667812" y="584201"/>
          <a:ext cx="854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1037167</xdr:colOff>
      <xdr:row>2</xdr:row>
      <xdr:rowOff>42333</xdr:rowOff>
    </xdr:from>
    <xdr:to>
      <xdr:col>6</xdr:col>
      <xdr:colOff>867833</xdr:colOff>
      <xdr:row>2</xdr:row>
      <xdr:rowOff>42335</xdr:rowOff>
    </xdr:to>
    <xdr:cxnSp macro="">
      <xdr:nvCxnSpPr>
        <xdr:cNvPr id="5" name="Straight Connector 4"/>
        <xdr:cNvCxnSpPr/>
      </xdr:nvCxnSpPr>
      <xdr:spPr>
        <a:xfrm flipV="1">
          <a:off x="3598334" y="444500"/>
          <a:ext cx="1460499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VExcel/TVExcel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definedNames>
      <definedName name="DocSoUniH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L267"/>
  <sheetViews>
    <sheetView tabSelected="1" topLeftCell="A227" zoomScale="90" zoomScaleNormal="90" workbookViewId="0">
      <selection activeCell="I75" sqref="I75"/>
    </sheetView>
  </sheetViews>
  <sheetFormatPr defaultRowHeight="15.75"/>
  <cols>
    <col min="1" max="2" width="4.140625" style="28" customWidth="1"/>
    <col min="3" max="3" width="18.140625" style="27" customWidth="1"/>
    <col min="4" max="4" width="12" style="27" customWidth="1"/>
    <col min="5" max="5" width="16.85546875" style="28" customWidth="1"/>
    <col min="6" max="6" width="7.5703125" style="27" customWidth="1"/>
    <col min="7" max="7" width="30.7109375" style="190" customWidth="1"/>
    <col min="8" max="8" width="11.7109375" style="27" customWidth="1"/>
    <col min="9" max="9" width="11.28515625" style="27" bestFit="1" customWidth="1"/>
    <col min="10" max="10" width="15.7109375" style="27" customWidth="1"/>
    <col min="11" max="11" width="15.85546875" style="27" customWidth="1"/>
    <col min="12" max="12" width="19.5703125" style="27" customWidth="1"/>
    <col min="13" max="16384" width="9.140625" style="27"/>
  </cols>
  <sheetData>
    <row r="1" spans="1:8">
      <c r="A1" s="249" t="s">
        <v>441</v>
      </c>
      <c r="B1" s="249"/>
      <c r="C1" s="249"/>
      <c r="D1" s="249"/>
      <c r="E1" s="259" t="s">
        <v>35</v>
      </c>
      <c r="F1" s="259"/>
      <c r="G1" s="259"/>
    </row>
    <row r="2" spans="1:8">
      <c r="A2" s="252" t="s">
        <v>442</v>
      </c>
      <c r="B2" s="252"/>
      <c r="C2" s="252"/>
      <c r="D2" s="252"/>
      <c r="E2" s="259" t="s">
        <v>445</v>
      </c>
      <c r="F2" s="259"/>
      <c r="G2" s="259"/>
    </row>
    <row r="3" spans="1:8">
      <c r="A3" s="252" t="s">
        <v>248</v>
      </c>
      <c r="B3" s="252"/>
      <c r="C3" s="252"/>
      <c r="D3" s="252"/>
      <c r="E3" s="24"/>
      <c r="F3" s="24"/>
      <c r="G3" s="189"/>
    </row>
    <row r="4" spans="1:8">
      <c r="A4" s="254"/>
      <c r="B4" s="254"/>
      <c r="C4" s="254"/>
      <c r="D4" s="254"/>
      <c r="E4" s="24"/>
      <c r="F4" s="24"/>
      <c r="G4" s="189"/>
    </row>
    <row r="5" spans="1:8" ht="38.25" customHeight="1">
      <c r="A5" s="253" t="s">
        <v>535</v>
      </c>
      <c r="B5" s="253"/>
      <c r="C5" s="253"/>
      <c r="D5" s="253"/>
      <c r="E5" s="253"/>
      <c r="F5" s="253"/>
      <c r="G5" s="253"/>
    </row>
    <row r="6" spans="1:8" ht="12" customHeight="1">
      <c r="C6" s="41"/>
    </row>
    <row r="7" spans="1:8" ht="32.25" customHeight="1">
      <c r="A7" s="84" t="s">
        <v>36</v>
      </c>
      <c r="B7" s="84"/>
      <c r="C7" s="255" t="s">
        <v>37</v>
      </c>
      <c r="D7" s="255"/>
      <c r="E7" s="57" t="s">
        <v>38</v>
      </c>
      <c r="F7" s="12" t="s">
        <v>525</v>
      </c>
      <c r="G7" s="114" t="s">
        <v>244</v>
      </c>
    </row>
    <row r="8" spans="1:8" ht="30" customHeight="1">
      <c r="A8" s="84">
        <v>1</v>
      </c>
      <c r="B8" s="84"/>
      <c r="C8" s="207">
        <v>2</v>
      </c>
      <c r="D8" s="199"/>
      <c r="E8" s="200">
        <v>3</v>
      </c>
      <c r="F8" s="198">
        <v>4</v>
      </c>
      <c r="G8" s="194"/>
    </row>
    <row r="9" spans="1:8" ht="30" customHeight="1">
      <c r="A9" s="209">
        <v>1</v>
      </c>
      <c r="B9" s="209"/>
      <c r="C9" s="225" t="s">
        <v>402</v>
      </c>
      <c r="D9" s="226" t="s">
        <v>396</v>
      </c>
      <c r="E9" s="211" t="s">
        <v>334</v>
      </c>
      <c r="F9" s="260">
        <v>4</v>
      </c>
      <c r="G9" s="221"/>
    </row>
    <row r="10" spans="1:8" ht="30" customHeight="1">
      <c r="A10" s="209">
        <f>+A9+1</f>
        <v>2</v>
      </c>
      <c r="B10" s="209"/>
      <c r="C10" s="227" t="s">
        <v>415</v>
      </c>
      <c r="D10" s="228" t="s">
        <v>400</v>
      </c>
      <c r="E10" s="212" t="s">
        <v>46</v>
      </c>
      <c r="F10" s="250"/>
      <c r="G10" s="221"/>
    </row>
    <row r="11" spans="1:8" ht="30" customHeight="1">
      <c r="A11" s="209">
        <f t="shared" ref="A11:A74" si="0">+A10+1</f>
        <v>3</v>
      </c>
      <c r="B11" s="209"/>
      <c r="C11" s="229" t="s">
        <v>458</v>
      </c>
      <c r="D11" s="230" t="s">
        <v>47</v>
      </c>
      <c r="E11" s="212" t="s">
        <v>46</v>
      </c>
      <c r="F11" s="250"/>
      <c r="G11" s="221"/>
    </row>
    <row r="12" spans="1:8" ht="30" customHeight="1">
      <c r="A12" s="209">
        <f t="shared" si="0"/>
        <v>4</v>
      </c>
      <c r="B12" s="209"/>
      <c r="C12" s="227" t="s">
        <v>399</v>
      </c>
      <c r="D12" s="228" t="s">
        <v>388</v>
      </c>
      <c r="E12" s="212" t="s">
        <v>46</v>
      </c>
      <c r="F12" s="251"/>
      <c r="G12" s="221"/>
      <c r="H12" s="195"/>
    </row>
    <row r="13" spans="1:8" ht="30" customHeight="1">
      <c r="A13" s="209">
        <f t="shared" si="0"/>
        <v>5</v>
      </c>
      <c r="B13" s="209">
        <v>1</v>
      </c>
      <c r="C13" s="229" t="s">
        <v>72</v>
      </c>
      <c r="D13" s="230" t="s">
        <v>51</v>
      </c>
      <c r="E13" s="212" t="s">
        <v>166</v>
      </c>
      <c r="F13" s="250">
        <v>22</v>
      </c>
      <c r="G13" s="221"/>
    </row>
    <row r="14" spans="1:8" ht="30" customHeight="1">
      <c r="A14" s="209">
        <f t="shared" si="0"/>
        <v>6</v>
      </c>
      <c r="B14" s="209">
        <f t="shared" ref="B14:B67" si="1">+B13+1</f>
        <v>2</v>
      </c>
      <c r="C14" s="227" t="s">
        <v>460</v>
      </c>
      <c r="D14" s="228" t="s">
        <v>114</v>
      </c>
      <c r="E14" s="86"/>
      <c r="F14" s="250"/>
      <c r="G14" s="221"/>
    </row>
    <row r="15" spans="1:8" ht="30" customHeight="1">
      <c r="A15" s="209">
        <f t="shared" si="0"/>
        <v>7</v>
      </c>
      <c r="B15" s="209">
        <f t="shared" si="1"/>
        <v>3</v>
      </c>
      <c r="C15" s="229" t="s">
        <v>461</v>
      </c>
      <c r="D15" s="230" t="s">
        <v>168</v>
      </c>
      <c r="E15" s="86"/>
      <c r="F15" s="250"/>
      <c r="G15" s="221"/>
    </row>
    <row r="16" spans="1:8" ht="30" customHeight="1">
      <c r="A16" s="209">
        <f t="shared" si="0"/>
        <v>8</v>
      </c>
      <c r="B16" s="209">
        <f t="shared" si="1"/>
        <v>4</v>
      </c>
      <c r="C16" s="227" t="s">
        <v>392</v>
      </c>
      <c r="D16" s="228" t="s">
        <v>91</v>
      </c>
      <c r="E16" s="86"/>
      <c r="F16" s="250"/>
      <c r="G16" s="221"/>
    </row>
    <row r="17" spans="1:7" ht="30" customHeight="1">
      <c r="A17" s="209">
        <f t="shared" si="0"/>
        <v>9</v>
      </c>
      <c r="B17" s="209">
        <f t="shared" si="1"/>
        <v>5</v>
      </c>
      <c r="C17" s="229" t="s">
        <v>66</v>
      </c>
      <c r="D17" s="230" t="s">
        <v>300</v>
      </c>
      <c r="E17" s="86"/>
      <c r="F17" s="250"/>
      <c r="G17" s="221"/>
    </row>
    <row r="18" spans="1:7" ht="30" customHeight="1">
      <c r="A18" s="209">
        <f t="shared" si="0"/>
        <v>10</v>
      </c>
      <c r="B18" s="209">
        <f t="shared" si="1"/>
        <v>6</v>
      </c>
      <c r="C18" s="227" t="s">
        <v>462</v>
      </c>
      <c r="D18" s="228" t="s">
        <v>114</v>
      </c>
      <c r="E18" s="86"/>
      <c r="F18" s="250"/>
      <c r="G18" s="221"/>
    </row>
    <row r="19" spans="1:7" ht="30" customHeight="1">
      <c r="A19" s="209">
        <f t="shared" si="0"/>
        <v>11</v>
      </c>
      <c r="B19" s="209">
        <f t="shared" si="1"/>
        <v>7</v>
      </c>
      <c r="C19" s="229" t="s">
        <v>77</v>
      </c>
      <c r="D19" s="230" t="s">
        <v>78</v>
      </c>
      <c r="E19" s="86"/>
      <c r="F19" s="250"/>
      <c r="G19" s="221"/>
    </row>
    <row r="20" spans="1:7" ht="30" customHeight="1">
      <c r="A20" s="209">
        <f t="shared" si="0"/>
        <v>12</v>
      </c>
      <c r="B20" s="209">
        <f t="shared" si="1"/>
        <v>8</v>
      </c>
      <c r="C20" s="227" t="s">
        <v>163</v>
      </c>
      <c r="D20" s="228" t="s">
        <v>164</v>
      </c>
      <c r="E20" s="86"/>
      <c r="F20" s="250"/>
      <c r="G20" s="221"/>
    </row>
    <row r="21" spans="1:7" ht="30" customHeight="1">
      <c r="A21" s="209">
        <f t="shared" si="0"/>
        <v>13</v>
      </c>
      <c r="B21" s="209">
        <f t="shared" si="1"/>
        <v>9</v>
      </c>
      <c r="C21" s="229" t="s">
        <v>418</v>
      </c>
      <c r="D21" s="230" t="s">
        <v>335</v>
      </c>
      <c r="E21" s="86"/>
      <c r="F21" s="250"/>
      <c r="G21" s="221"/>
    </row>
    <row r="22" spans="1:7" ht="30" customHeight="1">
      <c r="A22" s="209">
        <f t="shared" si="0"/>
        <v>14</v>
      </c>
      <c r="B22" s="209">
        <f t="shared" si="1"/>
        <v>10</v>
      </c>
      <c r="C22" s="227" t="s">
        <v>401</v>
      </c>
      <c r="D22" s="228" t="s">
        <v>62</v>
      </c>
      <c r="E22" s="86"/>
      <c r="F22" s="250"/>
      <c r="G22" s="221"/>
    </row>
    <row r="23" spans="1:7" ht="30" customHeight="1">
      <c r="A23" s="209">
        <f t="shared" si="0"/>
        <v>15</v>
      </c>
      <c r="B23" s="209">
        <f t="shared" si="1"/>
        <v>11</v>
      </c>
      <c r="C23" s="68" t="s">
        <v>234</v>
      </c>
      <c r="D23" s="231" t="s">
        <v>294</v>
      </c>
      <c r="E23" s="86"/>
      <c r="F23" s="250"/>
      <c r="G23" s="221"/>
    </row>
    <row r="24" spans="1:7" s="46" customFormat="1" ht="30" customHeight="1">
      <c r="A24" s="209">
        <f t="shared" si="0"/>
        <v>16</v>
      </c>
      <c r="B24" s="209">
        <f t="shared" si="1"/>
        <v>12</v>
      </c>
      <c r="C24" s="227" t="s">
        <v>402</v>
      </c>
      <c r="D24" s="228" t="s">
        <v>81</v>
      </c>
      <c r="E24" s="19"/>
      <c r="F24" s="250"/>
      <c r="G24" s="218"/>
    </row>
    <row r="25" spans="1:7" ht="30" customHeight="1">
      <c r="A25" s="209">
        <f t="shared" si="0"/>
        <v>17</v>
      </c>
      <c r="B25" s="209">
        <f t="shared" si="1"/>
        <v>13</v>
      </c>
      <c r="C25" s="229" t="s">
        <v>463</v>
      </c>
      <c r="D25" s="230" t="s">
        <v>254</v>
      </c>
      <c r="E25" s="86"/>
      <c r="F25" s="250"/>
      <c r="G25" s="221"/>
    </row>
    <row r="26" spans="1:7" ht="30" customHeight="1">
      <c r="A26" s="209">
        <f t="shared" si="0"/>
        <v>18</v>
      </c>
      <c r="B26" s="209">
        <f t="shared" si="1"/>
        <v>14</v>
      </c>
      <c r="C26" s="227" t="s">
        <v>413</v>
      </c>
      <c r="D26" s="228" t="s">
        <v>412</v>
      </c>
      <c r="E26" s="86"/>
      <c r="F26" s="250"/>
      <c r="G26" s="221"/>
    </row>
    <row r="27" spans="1:7" ht="30" customHeight="1">
      <c r="A27" s="209">
        <f t="shared" si="0"/>
        <v>19</v>
      </c>
      <c r="B27" s="209">
        <f t="shared" si="1"/>
        <v>15</v>
      </c>
      <c r="C27" s="229" t="s">
        <v>414</v>
      </c>
      <c r="D27" s="230" t="s">
        <v>151</v>
      </c>
      <c r="E27" s="86"/>
      <c r="F27" s="250"/>
      <c r="G27" s="221"/>
    </row>
    <row r="28" spans="1:7" s="46" customFormat="1" ht="30" customHeight="1">
      <c r="A28" s="209">
        <f t="shared" si="0"/>
        <v>20</v>
      </c>
      <c r="B28" s="209">
        <f t="shared" si="1"/>
        <v>16</v>
      </c>
      <c r="C28" s="227" t="s">
        <v>323</v>
      </c>
      <c r="D28" s="228" t="s">
        <v>109</v>
      </c>
      <c r="E28" s="213"/>
      <c r="F28" s="250"/>
      <c r="G28" s="222"/>
    </row>
    <row r="29" spans="1:7" s="46" customFormat="1" ht="30" customHeight="1">
      <c r="A29" s="209">
        <f t="shared" si="0"/>
        <v>21</v>
      </c>
      <c r="B29" s="209">
        <f t="shared" si="1"/>
        <v>17</v>
      </c>
      <c r="C29" s="227" t="s">
        <v>118</v>
      </c>
      <c r="D29" s="228" t="s">
        <v>42</v>
      </c>
      <c r="E29" s="213"/>
      <c r="F29" s="250"/>
      <c r="G29" s="222"/>
    </row>
    <row r="30" spans="1:7" s="46" customFormat="1" ht="30" customHeight="1">
      <c r="A30" s="209">
        <f t="shared" si="0"/>
        <v>22</v>
      </c>
      <c r="B30" s="209">
        <f t="shared" si="1"/>
        <v>18</v>
      </c>
      <c r="C30" s="227" t="s">
        <v>98</v>
      </c>
      <c r="D30" s="228" t="s">
        <v>293</v>
      </c>
      <c r="E30" s="212" t="s">
        <v>166</v>
      </c>
      <c r="F30" s="250"/>
      <c r="G30" s="222"/>
    </row>
    <row r="31" spans="1:7" s="46" customFormat="1" ht="30" customHeight="1">
      <c r="A31" s="209">
        <f t="shared" si="0"/>
        <v>23</v>
      </c>
      <c r="B31" s="209">
        <f t="shared" si="1"/>
        <v>19</v>
      </c>
      <c r="C31" s="229" t="s">
        <v>328</v>
      </c>
      <c r="D31" s="230" t="s">
        <v>303</v>
      </c>
      <c r="E31" s="213"/>
      <c r="F31" s="250"/>
      <c r="G31" s="222"/>
    </row>
    <row r="32" spans="1:7" s="46" customFormat="1" ht="30" customHeight="1">
      <c r="A32" s="209">
        <f t="shared" si="0"/>
        <v>24</v>
      </c>
      <c r="B32" s="209">
        <f t="shared" si="1"/>
        <v>20</v>
      </c>
      <c r="C32" s="227" t="s">
        <v>234</v>
      </c>
      <c r="D32" s="228" t="s">
        <v>48</v>
      </c>
      <c r="E32" s="213"/>
      <c r="F32" s="250"/>
      <c r="G32" s="222"/>
    </row>
    <row r="33" spans="1:7" s="46" customFormat="1" ht="30" customHeight="1">
      <c r="A33" s="209">
        <f t="shared" si="0"/>
        <v>25</v>
      </c>
      <c r="B33" s="209">
        <f t="shared" si="1"/>
        <v>21</v>
      </c>
      <c r="C33" s="229" t="s">
        <v>86</v>
      </c>
      <c r="D33" s="230" t="s">
        <v>159</v>
      </c>
      <c r="E33" s="213"/>
      <c r="F33" s="250"/>
      <c r="G33" s="222"/>
    </row>
    <row r="34" spans="1:7" s="46" customFormat="1" ht="30" customHeight="1">
      <c r="A34" s="209">
        <f t="shared" si="0"/>
        <v>26</v>
      </c>
      <c r="B34" s="209">
        <f t="shared" si="1"/>
        <v>22</v>
      </c>
      <c r="C34" s="227" t="s">
        <v>405</v>
      </c>
      <c r="D34" s="228" t="s">
        <v>298</v>
      </c>
      <c r="E34" s="213"/>
      <c r="F34" s="251"/>
      <c r="G34" s="222"/>
    </row>
    <row r="35" spans="1:7" ht="30" customHeight="1">
      <c r="A35" s="209">
        <f t="shared" si="0"/>
        <v>27</v>
      </c>
      <c r="B35" s="209">
        <v>1</v>
      </c>
      <c r="C35" s="229" t="s">
        <v>464</v>
      </c>
      <c r="D35" s="230" t="s">
        <v>74</v>
      </c>
      <c r="E35" s="212" t="s">
        <v>403</v>
      </c>
      <c r="F35" s="250">
        <v>24</v>
      </c>
      <c r="G35" s="221"/>
    </row>
    <row r="36" spans="1:7" ht="30" customHeight="1">
      <c r="A36" s="209">
        <f t="shared" si="0"/>
        <v>28</v>
      </c>
      <c r="B36" s="209">
        <f t="shared" si="1"/>
        <v>2</v>
      </c>
      <c r="C36" s="227" t="s">
        <v>142</v>
      </c>
      <c r="D36" s="228" t="s">
        <v>412</v>
      </c>
      <c r="E36" s="86"/>
      <c r="F36" s="250"/>
      <c r="G36" s="221"/>
    </row>
    <row r="37" spans="1:7" ht="30" customHeight="1">
      <c r="A37" s="209">
        <f t="shared" si="0"/>
        <v>29</v>
      </c>
      <c r="B37" s="209">
        <f t="shared" si="1"/>
        <v>3</v>
      </c>
      <c r="C37" s="229" t="s">
        <v>171</v>
      </c>
      <c r="D37" s="230" t="s">
        <v>131</v>
      </c>
      <c r="E37" s="86"/>
      <c r="F37" s="250"/>
      <c r="G37" s="221"/>
    </row>
    <row r="38" spans="1:7" ht="30" customHeight="1">
      <c r="A38" s="209">
        <f t="shared" si="0"/>
        <v>30</v>
      </c>
      <c r="B38" s="209">
        <f t="shared" si="1"/>
        <v>4</v>
      </c>
      <c r="C38" s="227" t="s">
        <v>259</v>
      </c>
      <c r="D38" s="228" t="s">
        <v>162</v>
      </c>
      <c r="E38" s="86"/>
      <c r="F38" s="250"/>
      <c r="G38" s="221"/>
    </row>
    <row r="39" spans="1:7" ht="30" customHeight="1">
      <c r="A39" s="209">
        <f t="shared" si="0"/>
        <v>31</v>
      </c>
      <c r="B39" s="209">
        <f t="shared" si="1"/>
        <v>5</v>
      </c>
      <c r="C39" s="229" t="s">
        <v>416</v>
      </c>
      <c r="D39" s="230" t="s">
        <v>303</v>
      </c>
      <c r="E39" s="86"/>
      <c r="F39" s="250"/>
      <c r="G39" s="221"/>
    </row>
    <row r="40" spans="1:7" ht="30" customHeight="1">
      <c r="A40" s="209">
        <f t="shared" si="0"/>
        <v>32</v>
      </c>
      <c r="B40" s="209">
        <f t="shared" si="1"/>
        <v>6</v>
      </c>
      <c r="C40" s="227" t="s">
        <v>261</v>
      </c>
      <c r="D40" s="228" t="s">
        <v>474</v>
      </c>
      <c r="E40" s="86"/>
      <c r="F40" s="250"/>
      <c r="G40" s="221"/>
    </row>
    <row r="41" spans="1:7" s="46" customFormat="1" ht="30" customHeight="1">
      <c r="A41" s="209">
        <f t="shared" si="0"/>
        <v>33</v>
      </c>
      <c r="B41" s="209">
        <f t="shared" si="1"/>
        <v>7</v>
      </c>
      <c r="C41" s="229" t="s">
        <v>465</v>
      </c>
      <c r="D41" s="230" t="s">
        <v>63</v>
      </c>
      <c r="E41" s="213"/>
      <c r="F41" s="250"/>
      <c r="G41" s="221"/>
    </row>
    <row r="42" spans="1:7" s="46" customFormat="1" ht="30" customHeight="1">
      <c r="A42" s="209">
        <f t="shared" si="0"/>
        <v>34</v>
      </c>
      <c r="B42" s="209">
        <f t="shared" si="1"/>
        <v>8</v>
      </c>
      <c r="C42" s="227" t="s">
        <v>291</v>
      </c>
      <c r="D42" s="228" t="s">
        <v>80</v>
      </c>
      <c r="E42" s="213"/>
      <c r="F42" s="250"/>
      <c r="G42" s="221"/>
    </row>
    <row r="43" spans="1:7" s="46" customFormat="1" ht="30" customHeight="1">
      <c r="A43" s="209">
        <f t="shared" si="0"/>
        <v>35</v>
      </c>
      <c r="B43" s="209">
        <f t="shared" si="1"/>
        <v>9</v>
      </c>
      <c r="C43" s="229" t="s">
        <v>466</v>
      </c>
      <c r="D43" s="230" t="s">
        <v>83</v>
      </c>
      <c r="E43" s="213"/>
      <c r="F43" s="250"/>
      <c r="G43" s="221"/>
    </row>
    <row r="44" spans="1:7" s="46" customFormat="1" ht="30" customHeight="1">
      <c r="A44" s="209">
        <f t="shared" si="0"/>
        <v>36</v>
      </c>
      <c r="B44" s="209">
        <f t="shared" si="1"/>
        <v>10</v>
      </c>
      <c r="C44" s="227" t="s">
        <v>467</v>
      </c>
      <c r="D44" s="228" t="s">
        <v>31</v>
      </c>
      <c r="E44" s="213"/>
      <c r="F44" s="250"/>
      <c r="G44" s="221"/>
    </row>
    <row r="45" spans="1:7" s="46" customFormat="1" ht="30" customHeight="1">
      <c r="A45" s="209">
        <f t="shared" si="0"/>
        <v>37</v>
      </c>
      <c r="B45" s="209">
        <f t="shared" si="1"/>
        <v>11</v>
      </c>
      <c r="C45" s="232" t="s">
        <v>410</v>
      </c>
      <c r="D45" s="233" t="s">
        <v>53</v>
      </c>
      <c r="E45" s="213"/>
      <c r="F45" s="250"/>
      <c r="G45" s="221"/>
    </row>
    <row r="46" spans="1:7" s="46" customFormat="1" ht="30" customHeight="1">
      <c r="A46" s="209">
        <f t="shared" si="0"/>
        <v>38</v>
      </c>
      <c r="B46" s="209">
        <f t="shared" si="1"/>
        <v>12</v>
      </c>
      <c r="C46" s="227" t="s">
        <v>331</v>
      </c>
      <c r="D46" s="228" t="s">
        <v>67</v>
      </c>
      <c r="E46" s="212"/>
      <c r="F46" s="250"/>
      <c r="G46" s="221"/>
    </row>
    <row r="47" spans="1:7" s="46" customFormat="1" ht="30" customHeight="1">
      <c r="A47" s="209">
        <f t="shared" si="0"/>
        <v>39</v>
      </c>
      <c r="B47" s="209">
        <f t="shared" si="1"/>
        <v>13</v>
      </c>
      <c r="C47" s="229" t="s">
        <v>422</v>
      </c>
      <c r="D47" s="230" t="s">
        <v>303</v>
      </c>
      <c r="E47" s="212"/>
      <c r="F47" s="250"/>
      <c r="G47" s="221"/>
    </row>
    <row r="48" spans="1:7" ht="30" customHeight="1">
      <c r="A48" s="209">
        <f t="shared" si="0"/>
        <v>40</v>
      </c>
      <c r="B48" s="209">
        <f t="shared" si="1"/>
        <v>14</v>
      </c>
      <c r="C48" s="227" t="s">
        <v>169</v>
      </c>
      <c r="D48" s="228" t="s">
        <v>170</v>
      </c>
      <c r="E48" s="86"/>
      <c r="F48" s="250"/>
      <c r="G48" s="221"/>
    </row>
    <row r="49" spans="1:7" s="46" customFormat="1" ht="30" customHeight="1">
      <c r="A49" s="209">
        <f t="shared" si="0"/>
        <v>41</v>
      </c>
      <c r="B49" s="209">
        <f t="shared" si="1"/>
        <v>15</v>
      </c>
      <c r="C49" s="229" t="s">
        <v>423</v>
      </c>
      <c r="D49" s="230" t="s">
        <v>478</v>
      </c>
      <c r="E49" s="213"/>
      <c r="F49" s="250"/>
      <c r="G49" s="222"/>
    </row>
    <row r="50" spans="1:7" s="46" customFormat="1" ht="30" customHeight="1">
      <c r="A50" s="209">
        <f t="shared" si="0"/>
        <v>42</v>
      </c>
      <c r="B50" s="209">
        <f t="shared" si="1"/>
        <v>16</v>
      </c>
      <c r="C50" s="227" t="s">
        <v>33</v>
      </c>
      <c r="D50" s="228" t="s">
        <v>53</v>
      </c>
      <c r="E50" s="213"/>
      <c r="F50" s="250"/>
      <c r="G50" s="222"/>
    </row>
    <row r="51" spans="1:7" s="46" customFormat="1" ht="30" customHeight="1">
      <c r="A51" s="209">
        <f t="shared" si="0"/>
        <v>43</v>
      </c>
      <c r="B51" s="209">
        <f t="shared" si="1"/>
        <v>17</v>
      </c>
      <c r="C51" s="229" t="s">
        <v>287</v>
      </c>
      <c r="D51" s="230" t="s">
        <v>81</v>
      </c>
      <c r="E51" s="213"/>
      <c r="F51" s="250"/>
      <c r="G51" s="222"/>
    </row>
    <row r="52" spans="1:7" s="46" customFormat="1" ht="30" customHeight="1">
      <c r="A52" s="209">
        <f t="shared" si="0"/>
        <v>44</v>
      </c>
      <c r="B52" s="209">
        <f t="shared" si="1"/>
        <v>18</v>
      </c>
      <c r="C52" s="227" t="s">
        <v>289</v>
      </c>
      <c r="D52" s="228" t="s">
        <v>290</v>
      </c>
      <c r="E52" s="213"/>
      <c r="F52" s="250"/>
      <c r="G52" s="222"/>
    </row>
    <row r="53" spans="1:7" s="46" customFormat="1" ht="30" customHeight="1">
      <c r="A53" s="209">
        <f t="shared" si="0"/>
        <v>45</v>
      </c>
      <c r="B53" s="209">
        <f t="shared" si="1"/>
        <v>19</v>
      </c>
      <c r="C53" s="229" t="s">
        <v>312</v>
      </c>
      <c r="D53" s="230" t="s">
        <v>52</v>
      </c>
      <c r="E53" s="213"/>
      <c r="F53" s="250"/>
      <c r="G53" s="222"/>
    </row>
    <row r="54" spans="1:7" s="46" customFormat="1" ht="30" customHeight="1">
      <c r="A54" s="209">
        <f t="shared" si="0"/>
        <v>46</v>
      </c>
      <c r="B54" s="209">
        <f t="shared" si="1"/>
        <v>20</v>
      </c>
      <c r="C54" s="234" t="s">
        <v>304</v>
      </c>
      <c r="D54" s="235" t="s">
        <v>58</v>
      </c>
      <c r="E54" s="213"/>
      <c r="F54" s="250"/>
      <c r="G54" s="222"/>
    </row>
    <row r="55" spans="1:7" s="46" customFormat="1" ht="30" customHeight="1">
      <c r="A55" s="209">
        <f t="shared" si="0"/>
        <v>47</v>
      </c>
      <c r="B55" s="209">
        <f t="shared" si="1"/>
        <v>21</v>
      </c>
      <c r="C55" s="232" t="s">
        <v>89</v>
      </c>
      <c r="D55" s="233" t="s">
        <v>73</v>
      </c>
      <c r="E55" s="212" t="s">
        <v>403</v>
      </c>
      <c r="F55" s="250"/>
      <c r="G55" s="222"/>
    </row>
    <row r="56" spans="1:7" s="46" customFormat="1" ht="30" customHeight="1">
      <c r="A56" s="209">
        <f t="shared" si="0"/>
        <v>48</v>
      </c>
      <c r="B56" s="209">
        <f t="shared" si="1"/>
        <v>22</v>
      </c>
      <c r="C56" s="234" t="s">
        <v>428</v>
      </c>
      <c r="D56" s="235" t="s">
        <v>427</v>
      </c>
      <c r="E56" s="213"/>
      <c r="F56" s="250"/>
      <c r="G56" s="222"/>
    </row>
    <row r="57" spans="1:7" s="46" customFormat="1" ht="30" customHeight="1">
      <c r="A57" s="209">
        <f t="shared" si="0"/>
        <v>49</v>
      </c>
      <c r="B57" s="209">
        <f t="shared" si="1"/>
        <v>23</v>
      </c>
      <c r="C57" s="229" t="s">
        <v>430</v>
      </c>
      <c r="D57" s="230" t="s">
        <v>106</v>
      </c>
      <c r="E57" s="213"/>
      <c r="F57" s="250"/>
      <c r="G57" s="222"/>
    </row>
    <row r="58" spans="1:7" s="46" customFormat="1" ht="30" customHeight="1">
      <c r="A58" s="209">
        <f t="shared" si="0"/>
        <v>50</v>
      </c>
      <c r="B58" s="209">
        <f t="shared" si="1"/>
        <v>24</v>
      </c>
      <c r="C58" s="227" t="s">
        <v>431</v>
      </c>
      <c r="D58" s="228" t="s">
        <v>432</v>
      </c>
      <c r="E58" s="213"/>
      <c r="F58" s="251"/>
      <c r="G58" s="222"/>
    </row>
    <row r="59" spans="1:7" ht="30" customHeight="1">
      <c r="A59" s="209">
        <f t="shared" si="0"/>
        <v>51</v>
      </c>
      <c r="B59" s="209">
        <v>1</v>
      </c>
      <c r="C59" s="229" t="s">
        <v>468</v>
      </c>
      <c r="D59" s="230" t="s">
        <v>62</v>
      </c>
      <c r="E59" s="86" t="s">
        <v>272</v>
      </c>
      <c r="F59" s="250">
        <v>2</v>
      </c>
      <c r="G59" s="221"/>
    </row>
    <row r="60" spans="1:7" s="46" customFormat="1" ht="30" customHeight="1">
      <c r="A60" s="209">
        <f t="shared" si="0"/>
        <v>52</v>
      </c>
      <c r="B60" s="209">
        <f t="shared" si="1"/>
        <v>2</v>
      </c>
      <c r="C60" s="227" t="s">
        <v>89</v>
      </c>
      <c r="D60" s="228" t="s">
        <v>295</v>
      </c>
      <c r="E60" s="213"/>
      <c r="F60" s="251"/>
      <c r="G60" s="222"/>
    </row>
    <row r="61" spans="1:7" ht="30" customHeight="1">
      <c r="A61" s="209">
        <f t="shared" si="0"/>
        <v>53</v>
      </c>
      <c r="B61" s="209">
        <v>1</v>
      </c>
      <c r="C61" s="229" t="s">
        <v>256</v>
      </c>
      <c r="D61" s="230" t="s">
        <v>76</v>
      </c>
      <c r="E61" s="86" t="s">
        <v>385</v>
      </c>
      <c r="F61" s="250">
        <v>7</v>
      </c>
      <c r="G61" s="221"/>
    </row>
    <row r="62" spans="1:7" ht="30" customHeight="1">
      <c r="A62" s="209">
        <f t="shared" si="0"/>
        <v>54</v>
      </c>
      <c r="B62" s="209">
        <f t="shared" si="1"/>
        <v>2</v>
      </c>
      <c r="C62" s="227" t="s">
        <v>469</v>
      </c>
      <c r="D62" s="228" t="s">
        <v>523</v>
      </c>
      <c r="E62" s="86"/>
      <c r="F62" s="250"/>
      <c r="G62" s="221"/>
    </row>
    <row r="63" spans="1:7" ht="30" customHeight="1">
      <c r="A63" s="209">
        <f t="shared" si="0"/>
        <v>55</v>
      </c>
      <c r="B63" s="209">
        <f t="shared" si="1"/>
        <v>3</v>
      </c>
      <c r="C63" s="229" t="s">
        <v>417</v>
      </c>
      <c r="D63" s="230" t="s">
        <v>175</v>
      </c>
      <c r="E63" s="86"/>
      <c r="F63" s="250"/>
      <c r="G63" s="221"/>
    </row>
    <row r="64" spans="1:7" ht="30" customHeight="1">
      <c r="A64" s="209">
        <f t="shared" si="0"/>
        <v>56</v>
      </c>
      <c r="B64" s="209">
        <f t="shared" si="1"/>
        <v>4</v>
      </c>
      <c r="C64" s="227" t="s">
        <v>470</v>
      </c>
      <c r="D64" s="228" t="s">
        <v>390</v>
      </c>
      <c r="E64" s="86"/>
      <c r="F64" s="250"/>
      <c r="G64" s="221"/>
    </row>
    <row r="65" spans="1:8" s="46" customFormat="1" ht="30" customHeight="1">
      <c r="A65" s="209">
        <f t="shared" si="0"/>
        <v>57</v>
      </c>
      <c r="B65" s="209">
        <f t="shared" si="1"/>
        <v>5</v>
      </c>
      <c r="C65" s="229" t="s">
        <v>241</v>
      </c>
      <c r="D65" s="230" t="s">
        <v>313</v>
      </c>
      <c r="E65" s="213"/>
      <c r="F65" s="250"/>
      <c r="G65" s="221"/>
    </row>
    <row r="66" spans="1:8" s="46" customFormat="1" ht="30" customHeight="1">
      <c r="A66" s="209">
        <f t="shared" si="0"/>
        <v>58</v>
      </c>
      <c r="B66" s="209">
        <f t="shared" si="1"/>
        <v>6</v>
      </c>
      <c r="C66" s="227" t="s">
        <v>317</v>
      </c>
      <c r="D66" s="228" t="s">
        <v>299</v>
      </c>
      <c r="E66" s="213"/>
      <c r="F66" s="250"/>
      <c r="G66" s="222"/>
    </row>
    <row r="67" spans="1:8" s="46" customFormat="1" ht="30" customHeight="1">
      <c r="A67" s="209">
        <f t="shared" si="0"/>
        <v>59</v>
      </c>
      <c r="B67" s="209">
        <f t="shared" si="1"/>
        <v>7</v>
      </c>
      <c r="C67" s="229" t="s">
        <v>444</v>
      </c>
      <c r="D67" s="230" t="s">
        <v>311</v>
      </c>
      <c r="E67" s="213"/>
      <c r="F67" s="251"/>
      <c r="G67" s="222"/>
    </row>
    <row r="68" spans="1:8" s="46" customFormat="1" ht="30" customHeight="1">
      <c r="A68" s="209">
        <f t="shared" si="0"/>
        <v>60</v>
      </c>
      <c r="B68" s="209">
        <v>1</v>
      </c>
      <c r="C68" s="227" t="s">
        <v>472</v>
      </c>
      <c r="D68" s="228" t="s">
        <v>162</v>
      </c>
      <c r="E68" s="86" t="s">
        <v>447</v>
      </c>
      <c r="F68" s="250">
        <v>2</v>
      </c>
      <c r="G68" s="222"/>
    </row>
    <row r="69" spans="1:8" ht="30" customHeight="1">
      <c r="A69" s="209">
        <f t="shared" si="0"/>
        <v>61</v>
      </c>
      <c r="B69" s="209">
        <f t="shared" ref="B69:B113" si="2">+B68+1</f>
        <v>2</v>
      </c>
      <c r="C69" s="229" t="s">
        <v>426</v>
      </c>
      <c r="D69" s="230" t="s">
        <v>99</v>
      </c>
      <c r="E69" s="86"/>
      <c r="F69" s="251"/>
      <c r="G69" s="221"/>
      <c r="H69" s="195"/>
    </row>
    <row r="70" spans="1:8" ht="30" customHeight="1">
      <c r="A70" s="209">
        <f t="shared" si="0"/>
        <v>62</v>
      </c>
      <c r="B70" s="209">
        <v>1</v>
      </c>
      <c r="C70" s="227" t="s">
        <v>158</v>
      </c>
      <c r="D70" s="228" t="s">
        <v>62</v>
      </c>
      <c r="E70" s="211" t="s">
        <v>433</v>
      </c>
      <c r="F70" s="250">
        <v>6</v>
      </c>
      <c r="G70" s="221"/>
    </row>
    <row r="71" spans="1:8" ht="30" customHeight="1">
      <c r="A71" s="209">
        <f t="shared" si="0"/>
        <v>63</v>
      </c>
      <c r="B71" s="209">
        <f t="shared" si="2"/>
        <v>2</v>
      </c>
      <c r="C71" s="229" t="s">
        <v>471</v>
      </c>
      <c r="D71" s="230" t="s">
        <v>109</v>
      </c>
      <c r="E71" s="86"/>
      <c r="F71" s="250"/>
      <c r="G71" s="221"/>
    </row>
    <row r="72" spans="1:8" s="46" customFormat="1" ht="30" customHeight="1">
      <c r="A72" s="209">
        <f t="shared" si="0"/>
        <v>64</v>
      </c>
      <c r="B72" s="209">
        <f t="shared" si="2"/>
        <v>3</v>
      </c>
      <c r="C72" s="227" t="s">
        <v>394</v>
      </c>
      <c r="D72" s="228" t="s">
        <v>395</v>
      </c>
      <c r="E72" s="213"/>
      <c r="F72" s="250"/>
      <c r="G72" s="222"/>
    </row>
    <row r="73" spans="1:8" s="46" customFormat="1" ht="30" customHeight="1">
      <c r="A73" s="209">
        <f t="shared" si="0"/>
        <v>65</v>
      </c>
      <c r="B73" s="209">
        <f t="shared" si="2"/>
        <v>4</v>
      </c>
      <c r="C73" s="229" t="s">
        <v>57</v>
      </c>
      <c r="D73" s="230" t="s">
        <v>61</v>
      </c>
      <c r="E73" s="214"/>
      <c r="F73" s="250"/>
      <c r="G73" s="222"/>
    </row>
    <row r="74" spans="1:8" s="46" customFormat="1" ht="30" customHeight="1">
      <c r="A74" s="209">
        <f t="shared" si="0"/>
        <v>66</v>
      </c>
      <c r="B74" s="209">
        <f t="shared" si="2"/>
        <v>5</v>
      </c>
      <c r="C74" s="227" t="s">
        <v>68</v>
      </c>
      <c r="D74" s="228" t="s">
        <v>316</v>
      </c>
      <c r="E74" s="213"/>
      <c r="F74" s="250"/>
      <c r="G74" s="222"/>
    </row>
    <row r="75" spans="1:8" s="46" customFormat="1" ht="30" customHeight="1">
      <c r="A75" s="209">
        <f t="shared" ref="A75:A136" si="3">+A74+1</f>
        <v>67</v>
      </c>
      <c r="B75" s="209">
        <f t="shared" si="2"/>
        <v>6</v>
      </c>
      <c r="C75" s="229" t="s">
        <v>49</v>
      </c>
      <c r="D75" s="230" t="s">
        <v>258</v>
      </c>
      <c r="E75" s="213"/>
      <c r="F75" s="251"/>
      <c r="G75" s="222"/>
    </row>
    <row r="76" spans="1:8" ht="30" customHeight="1">
      <c r="A76" s="209">
        <f t="shared" si="3"/>
        <v>68</v>
      </c>
      <c r="B76" s="209">
        <v>1</v>
      </c>
      <c r="C76" s="227" t="s">
        <v>257</v>
      </c>
      <c r="D76" s="228" t="s">
        <v>62</v>
      </c>
      <c r="E76" s="211" t="s">
        <v>434</v>
      </c>
      <c r="F76" s="250">
        <v>16</v>
      </c>
      <c r="G76" s="221"/>
    </row>
    <row r="77" spans="1:8" ht="30" customHeight="1">
      <c r="A77" s="209">
        <f t="shared" si="3"/>
        <v>69</v>
      </c>
      <c r="B77" s="209">
        <f t="shared" si="2"/>
        <v>2</v>
      </c>
      <c r="C77" s="229" t="s">
        <v>79</v>
      </c>
      <c r="D77" s="230" t="s">
        <v>474</v>
      </c>
      <c r="E77" s="212"/>
      <c r="F77" s="250"/>
      <c r="G77" s="221"/>
    </row>
    <row r="78" spans="1:8" ht="30" customHeight="1">
      <c r="A78" s="209">
        <f t="shared" si="3"/>
        <v>70</v>
      </c>
      <c r="B78" s="209">
        <f t="shared" si="2"/>
        <v>3</v>
      </c>
      <c r="C78" s="227" t="s">
        <v>475</v>
      </c>
      <c r="D78" s="228" t="s">
        <v>90</v>
      </c>
      <c r="E78" s="212"/>
      <c r="F78" s="250"/>
      <c r="G78" s="221"/>
    </row>
    <row r="79" spans="1:8" ht="30" customHeight="1">
      <c r="A79" s="209">
        <f t="shared" si="3"/>
        <v>71</v>
      </c>
      <c r="B79" s="209">
        <f t="shared" si="2"/>
        <v>4</v>
      </c>
      <c r="C79" s="227" t="s">
        <v>263</v>
      </c>
      <c r="D79" s="228" t="s">
        <v>452</v>
      </c>
      <c r="E79" s="212"/>
      <c r="F79" s="250"/>
      <c r="G79" s="221"/>
    </row>
    <row r="80" spans="1:8" ht="30" customHeight="1">
      <c r="A80" s="209">
        <f t="shared" si="3"/>
        <v>72</v>
      </c>
      <c r="B80" s="209">
        <f t="shared" si="2"/>
        <v>5</v>
      </c>
      <c r="C80" s="227" t="s">
        <v>476</v>
      </c>
      <c r="D80" s="228" t="s">
        <v>99</v>
      </c>
      <c r="E80" s="86"/>
      <c r="F80" s="250"/>
      <c r="G80" s="221"/>
    </row>
    <row r="81" spans="1:7" ht="30" customHeight="1">
      <c r="A81" s="209">
        <f t="shared" si="3"/>
        <v>73</v>
      </c>
      <c r="B81" s="209">
        <f t="shared" si="2"/>
        <v>6</v>
      </c>
      <c r="C81" s="229" t="s">
        <v>87</v>
      </c>
      <c r="D81" s="230" t="s">
        <v>51</v>
      </c>
      <c r="E81" s="86"/>
      <c r="F81" s="250"/>
      <c r="G81" s="221"/>
    </row>
    <row r="82" spans="1:7" ht="30" customHeight="1">
      <c r="A82" s="209">
        <f t="shared" si="3"/>
        <v>74</v>
      </c>
      <c r="B82" s="209">
        <f t="shared" si="2"/>
        <v>7</v>
      </c>
      <c r="C82" s="227" t="s">
        <v>70</v>
      </c>
      <c r="D82" s="228" t="s">
        <v>71</v>
      </c>
      <c r="E82" s="86"/>
      <c r="F82" s="250"/>
      <c r="G82" s="221"/>
    </row>
    <row r="83" spans="1:7" ht="30" customHeight="1">
      <c r="A83" s="209">
        <f t="shared" si="3"/>
        <v>75</v>
      </c>
      <c r="B83" s="209">
        <f t="shared" si="2"/>
        <v>8</v>
      </c>
      <c r="C83" s="229" t="s">
        <v>477</v>
      </c>
      <c r="D83" s="230" t="s">
        <v>60</v>
      </c>
      <c r="E83" s="86"/>
      <c r="F83" s="250"/>
      <c r="G83" s="221"/>
    </row>
    <row r="84" spans="1:7" ht="30" customHeight="1">
      <c r="A84" s="209">
        <f t="shared" si="3"/>
        <v>76</v>
      </c>
      <c r="B84" s="209">
        <f t="shared" si="2"/>
        <v>9</v>
      </c>
      <c r="C84" s="227" t="s">
        <v>88</v>
      </c>
      <c r="D84" s="228" t="s">
        <v>478</v>
      </c>
      <c r="E84" s="86"/>
      <c r="F84" s="250"/>
      <c r="G84" s="221"/>
    </row>
    <row r="85" spans="1:7" s="46" customFormat="1" ht="30" customHeight="1">
      <c r="A85" s="209">
        <f t="shared" si="3"/>
        <v>77</v>
      </c>
      <c r="B85" s="209">
        <f t="shared" si="2"/>
        <v>10</v>
      </c>
      <c r="C85" s="229" t="s">
        <v>301</v>
      </c>
      <c r="D85" s="230" t="s">
        <v>141</v>
      </c>
      <c r="E85" s="213" t="s">
        <v>437</v>
      </c>
      <c r="F85" s="250"/>
      <c r="G85" s="222"/>
    </row>
    <row r="86" spans="1:7" s="46" customFormat="1" ht="30" customHeight="1">
      <c r="A86" s="209">
        <f t="shared" si="3"/>
        <v>78</v>
      </c>
      <c r="B86" s="209">
        <f t="shared" si="2"/>
        <v>11</v>
      </c>
      <c r="C86" s="227" t="s">
        <v>302</v>
      </c>
      <c r="D86" s="228" t="s">
        <v>254</v>
      </c>
      <c r="E86" s="213"/>
      <c r="F86" s="250"/>
      <c r="G86" s="222"/>
    </row>
    <row r="87" spans="1:7" s="46" customFormat="1" ht="30" customHeight="1">
      <c r="A87" s="209">
        <f t="shared" si="3"/>
        <v>79</v>
      </c>
      <c r="B87" s="209">
        <f t="shared" si="2"/>
        <v>12</v>
      </c>
      <c r="C87" s="229" t="s">
        <v>288</v>
      </c>
      <c r="D87" s="230" t="s">
        <v>67</v>
      </c>
      <c r="E87" s="213"/>
      <c r="F87" s="250"/>
      <c r="G87" s="222"/>
    </row>
    <row r="88" spans="1:7" s="46" customFormat="1" ht="30" customHeight="1">
      <c r="A88" s="209">
        <f t="shared" si="3"/>
        <v>80</v>
      </c>
      <c r="B88" s="209">
        <f t="shared" si="2"/>
        <v>13</v>
      </c>
      <c r="C88" s="227" t="s">
        <v>118</v>
      </c>
      <c r="D88" s="228" t="s">
        <v>391</v>
      </c>
      <c r="E88" s="213"/>
      <c r="F88" s="250"/>
      <c r="G88" s="222"/>
    </row>
    <row r="89" spans="1:7" s="46" customFormat="1" ht="30" customHeight="1">
      <c r="A89" s="209">
        <f t="shared" si="3"/>
        <v>81</v>
      </c>
      <c r="B89" s="209">
        <f t="shared" si="2"/>
        <v>14</v>
      </c>
      <c r="C89" s="229" t="s">
        <v>435</v>
      </c>
      <c r="D89" s="230" t="s">
        <v>436</v>
      </c>
      <c r="E89" s="213"/>
      <c r="F89" s="250"/>
      <c r="G89" s="222"/>
    </row>
    <row r="90" spans="1:7" s="46" customFormat="1" ht="30" customHeight="1">
      <c r="A90" s="209">
        <f t="shared" si="3"/>
        <v>82</v>
      </c>
      <c r="B90" s="209">
        <f t="shared" si="2"/>
        <v>15</v>
      </c>
      <c r="C90" s="227" t="s">
        <v>305</v>
      </c>
      <c r="D90" s="228" t="s">
        <v>116</v>
      </c>
      <c r="E90" s="213"/>
      <c r="F90" s="250"/>
      <c r="G90" s="222"/>
    </row>
    <row r="91" spans="1:7" s="46" customFormat="1" ht="30" customHeight="1">
      <c r="A91" s="209">
        <f t="shared" si="3"/>
        <v>83</v>
      </c>
      <c r="B91" s="209">
        <f t="shared" si="2"/>
        <v>16</v>
      </c>
      <c r="C91" s="229" t="s">
        <v>324</v>
      </c>
      <c r="D91" s="230" t="s">
        <v>292</v>
      </c>
      <c r="E91" s="213"/>
      <c r="F91" s="251"/>
      <c r="G91" s="222"/>
    </row>
    <row r="92" spans="1:7" ht="30" customHeight="1">
      <c r="A92" s="209">
        <f t="shared" si="3"/>
        <v>84</v>
      </c>
      <c r="B92" s="209">
        <v>1</v>
      </c>
      <c r="C92" s="227" t="s">
        <v>479</v>
      </c>
      <c r="D92" s="228" t="s">
        <v>84</v>
      </c>
      <c r="E92" s="211" t="s">
        <v>440</v>
      </c>
      <c r="F92" s="250">
        <v>12</v>
      </c>
      <c r="G92" s="221"/>
    </row>
    <row r="93" spans="1:7" ht="30" customHeight="1">
      <c r="A93" s="209">
        <f t="shared" si="3"/>
        <v>85</v>
      </c>
      <c r="B93" s="209">
        <f>+B92+1</f>
        <v>2</v>
      </c>
      <c r="C93" s="229" t="s">
        <v>59</v>
      </c>
      <c r="D93" s="230" t="s">
        <v>258</v>
      </c>
      <c r="E93" s="86"/>
      <c r="F93" s="250"/>
      <c r="G93" s="221"/>
    </row>
    <row r="94" spans="1:7" ht="30" customHeight="1">
      <c r="A94" s="209">
        <f t="shared" si="3"/>
        <v>86</v>
      </c>
      <c r="B94" s="209">
        <f t="shared" si="2"/>
        <v>3</v>
      </c>
      <c r="C94" s="227" t="s">
        <v>480</v>
      </c>
      <c r="D94" s="228" t="s">
        <v>524</v>
      </c>
      <c r="E94" s="86"/>
      <c r="F94" s="250"/>
      <c r="G94" s="221"/>
    </row>
    <row r="95" spans="1:7" ht="30" customHeight="1">
      <c r="A95" s="209">
        <f t="shared" si="3"/>
        <v>87</v>
      </c>
      <c r="B95" s="209">
        <f t="shared" si="2"/>
        <v>4</v>
      </c>
      <c r="C95" s="229" t="s">
        <v>419</v>
      </c>
      <c r="D95" s="230" t="s">
        <v>232</v>
      </c>
      <c r="E95" s="86"/>
      <c r="F95" s="250"/>
      <c r="G95" s="221"/>
    </row>
    <row r="96" spans="1:7" ht="30" customHeight="1">
      <c r="A96" s="209">
        <f t="shared" si="3"/>
        <v>88</v>
      </c>
      <c r="B96" s="209">
        <f t="shared" si="2"/>
        <v>5</v>
      </c>
      <c r="C96" s="227" t="s">
        <v>118</v>
      </c>
      <c r="D96" s="228" t="s">
        <v>311</v>
      </c>
      <c r="E96" s="86"/>
      <c r="F96" s="250"/>
      <c r="G96" s="221"/>
    </row>
    <row r="97" spans="1:7" s="46" customFormat="1" ht="30" customHeight="1">
      <c r="A97" s="209">
        <f t="shared" si="3"/>
        <v>89</v>
      </c>
      <c r="B97" s="209">
        <f t="shared" si="2"/>
        <v>6</v>
      </c>
      <c r="C97" s="229" t="s">
        <v>308</v>
      </c>
      <c r="D97" s="230" t="s">
        <v>111</v>
      </c>
      <c r="E97" s="213"/>
      <c r="F97" s="250"/>
      <c r="G97" s="221"/>
    </row>
    <row r="98" spans="1:7" s="188" customFormat="1" ht="30" customHeight="1">
      <c r="A98" s="209">
        <f t="shared" si="3"/>
        <v>90</v>
      </c>
      <c r="B98" s="209">
        <f t="shared" si="2"/>
        <v>7</v>
      </c>
      <c r="C98" s="236" t="s">
        <v>262</v>
      </c>
      <c r="D98" s="237" t="s">
        <v>60</v>
      </c>
      <c r="E98" s="211"/>
      <c r="F98" s="250"/>
      <c r="G98" s="221"/>
    </row>
    <row r="99" spans="1:7" s="46" customFormat="1" ht="30" customHeight="1">
      <c r="A99" s="209">
        <f t="shared" si="3"/>
        <v>91</v>
      </c>
      <c r="B99" s="209">
        <f t="shared" si="2"/>
        <v>8</v>
      </c>
      <c r="C99" s="229" t="s">
        <v>319</v>
      </c>
      <c r="D99" s="230" t="s">
        <v>320</v>
      </c>
      <c r="E99" s="213"/>
      <c r="F99" s="250"/>
      <c r="G99" s="222"/>
    </row>
    <row r="100" spans="1:7" s="52" customFormat="1" ht="30" customHeight="1">
      <c r="A100" s="209">
        <f t="shared" si="3"/>
        <v>92</v>
      </c>
      <c r="B100" s="209">
        <f t="shared" si="2"/>
        <v>9</v>
      </c>
      <c r="C100" s="227" t="s">
        <v>130</v>
      </c>
      <c r="D100" s="228" t="s">
        <v>298</v>
      </c>
      <c r="E100" s="213"/>
      <c r="F100" s="250"/>
      <c r="G100" s="222"/>
    </row>
    <row r="101" spans="1:7" s="46" customFormat="1" ht="30" customHeight="1">
      <c r="A101" s="209">
        <f t="shared" si="3"/>
        <v>93</v>
      </c>
      <c r="B101" s="209">
        <f t="shared" si="2"/>
        <v>10</v>
      </c>
      <c r="C101" s="229" t="s">
        <v>429</v>
      </c>
      <c r="D101" s="230" t="s">
        <v>148</v>
      </c>
      <c r="E101" s="213"/>
      <c r="F101" s="250"/>
      <c r="G101" s="222"/>
    </row>
    <row r="102" spans="1:7" s="46" customFormat="1" ht="30" customHeight="1">
      <c r="A102" s="209">
        <f t="shared" si="3"/>
        <v>94</v>
      </c>
      <c r="B102" s="209">
        <f t="shared" si="2"/>
        <v>11</v>
      </c>
      <c r="C102" s="227" t="s">
        <v>49</v>
      </c>
      <c r="D102" s="228" t="s">
        <v>314</v>
      </c>
      <c r="E102" s="213"/>
      <c r="F102" s="250"/>
      <c r="G102" s="222"/>
    </row>
    <row r="103" spans="1:7" s="46" customFormat="1" ht="30" customHeight="1">
      <c r="A103" s="209">
        <f t="shared" si="3"/>
        <v>95</v>
      </c>
      <c r="B103" s="209">
        <f t="shared" si="2"/>
        <v>12</v>
      </c>
      <c r="C103" s="229" t="s">
        <v>306</v>
      </c>
      <c r="D103" s="230" t="s">
        <v>307</v>
      </c>
      <c r="E103" s="213"/>
      <c r="F103" s="251"/>
      <c r="G103" s="222"/>
    </row>
    <row r="104" spans="1:7" ht="30" customHeight="1">
      <c r="A104" s="209">
        <f t="shared" si="3"/>
        <v>96</v>
      </c>
      <c r="B104" s="209">
        <v>1</v>
      </c>
      <c r="C104" s="227" t="s">
        <v>86</v>
      </c>
      <c r="D104" s="228" t="s">
        <v>48</v>
      </c>
      <c r="E104" s="211" t="s">
        <v>446</v>
      </c>
      <c r="F104" s="250">
        <v>4</v>
      </c>
      <c r="G104" s="221"/>
    </row>
    <row r="105" spans="1:7" ht="30" customHeight="1">
      <c r="A105" s="209">
        <f t="shared" si="3"/>
        <v>97</v>
      </c>
      <c r="B105" s="209">
        <f t="shared" si="2"/>
        <v>2</v>
      </c>
      <c r="C105" s="229" t="s">
        <v>481</v>
      </c>
      <c r="D105" s="230" t="s">
        <v>255</v>
      </c>
      <c r="E105" s="211" t="s">
        <v>446</v>
      </c>
      <c r="F105" s="250"/>
      <c r="G105" s="221"/>
    </row>
    <row r="106" spans="1:7" s="46" customFormat="1" ht="30" customHeight="1">
      <c r="A106" s="209">
        <f t="shared" si="3"/>
        <v>98</v>
      </c>
      <c r="B106" s="209">
        <f t="shared" si="2"/>
        <v>3</v>
      </c>
      <c r="C106" s="227" t="s">
        <v>425</v>
      </c>
      <c r="D106" s="228" t="s">
        <v>67</v>
      </c>
      <c r="E106" s="212"/>
      <c r="F106" s="250"/>
      <c r="G106" s="221"/>
    </row>
    <row r="107" spans="1:7" s="46" customFormat="1" ht="30" customHeight="1">
      <c r="A107" s="209">
        <f t="shared" si="3"/>
        <v>99</v>
      </c>
      <c r="B107" s="209">
        <f t="shared" si="2"/>
        <v>4</v>
      </c>
      <c r="C107" s="229" t="s">
        <v>321</v>
      </c>
      <c r="D107" s="230" t="s">
        <v>322</v>
      </c>
      <c r="E107" s="213"/>
      <c r="F107" s="251"/>
      <c r="G107" s="222"/>
    </row>
    <row r="108" spans="1:7" ht="30" customHeight="1">
      <c r="A108" s="209">
        <f t="shared" si="3"/>
        <v>100</v>
      </c>
      <c r="B108" s="209">
        <v>1</v>
      </c>
      <c r="C108" s="227" t="s">
        <v>398</v>
      </c>
      <c r="D108" s="228" t="s">
        <v>396</v>
      </c>
      <c r="E108" s="211" t="s">
        <v>449</v>
      </c>
      <c r="F108" s="250">
        <v>2</v>
      </c>
      <c r="G108" s="221"/>
    </row>
    <row r="109" spans="1:7" s="46" customFormat="1" ht="30" customHeight="1">
      <c r="A109" s="209">
        <f t="shared" si="3"/>
        <v>101</v>
      </c>
      <c r="B109" s="209">
        <f t="shared" si="2"/>
        <v>2</v>
      </c>
      <c r="C109" s="229" t="s">
        <v>438</v>
      </c>
      <c r="D109" s="230" t="s">
        <v>439</v>
      </c>
      <c r="E109" s="213"/>
      <c r="F109" s="250"/>
      <c r="G109" s="222"/>
    </row>
    <row r="110" spans="1:7" ht="30" customHeight="1">
      <c r="A110" s="209">
        <f t="shared" si="3"/>
        <v>102</v>
      </c>
      <c r="B110" s="209">
        <v>1</v>
      </c>
      <c r="C110" s="227" t="s">
        <v>420</v>
      </c>
      <c r="D110" s="228" t="s">
        <v>60</v>
      </c>
      <c r="E110" s="211" t="s">
        <v>456</v>
      </c>
      <c r="F110" s="250">
        <v>5</v>
      </c>
      <c r="G110" s="221"/>
    </row>
    <row r="111" spans="1:7" ht="30" customHeight="1">
      <c r="A111" s="209">
        <f t="shared" si="3"/>
        <v>103</v>
      </c>
      <c r="B111" s="209">
        <f t="shared" si="2"/>
        <v>2</v>
      </c>
      <c r="C111" s="229" t="s">
        <v>393</v>
      </c>
      <c r="D111" s="229" t="s">
        <v>253</v>
      </c>
      <c r="E111" s="211"/>
      <c r="F111" s="250"/>
      <c r="G111" s="221"/>
    </row>
    <row r="112" spans="1:7" ht="30" customHeight="1">
      <c r="A112" s="209">
        <f t="shared" si="3"/>
        <v>104</v>
      </c>
      <c r="B112" s="209">
        <f t="shared" si="2"/>
        <v>3</v>
      </c>
      <c r="C112" s="227" t="s">
        <v>149</v>
      </c>
      <c r="D112" s="228" t="s">
        <v>85</v>
      </c>
      <c r="E112" s="86"/>
      <c r="F112" s="250"/>
      <c r="G112" s="221"/>
    </row>
    <row r="113" spans="1:9" s="46" customFormat="1" ht="30" customHeight="1">
      <c r="A113" s="209">
        <f t="shared" si="3"/>
        <v>105</v>
      </c>
      <c r="B113" s="209">
        <f t="shared" si="2"/>
        <v>4</v>
      </c>
      <c r="C113" s="229" t="s">
        <v>296</v>
      </c>
      <c r="D113" s="230" t="s">
        <v>97</v>
      </c>
      <c r="E113" s="213"/>
      <c r="F113" s="250"/>
      <c r="G113" s="222"/>
    </row>
    <row r="114" spans="1:9" s="46" customFormat="1" ht="30" customHeight="1">
      <c r="A114" s="209">
        <f t="shared" si="3"/>
        <v>106</v>
      </c>
      <c r="B114" s="209">
        <f t="shared" ref="B114:B158" si="4">+B113+1</f>
        <v>5</v>
      </c>
      <c r="C114" s="227" t="s">
        <v>118</v>
      </c>
      <c r="D114" s="228" t="s">
        <v>80</v>
      </c>
      <c r="E114" s="213"/>
      <c r="F114" s="251"/>
      <c r="G114" s="222"/>
    </row>
    <row r="115" spans="1:9" s="6" customFormat="1" ht="30" customHeight="1">
      <c r="A115" s="209">
        <f t="shared" si="3"/>
        <v>107</v>
      </c>
      <c r="B115" s="209">
        <v>1</v>
      </c>
      <c r="C115" s="229" t="s">
        <v>174</v>
      </c>
      <c r="D115" s="230" t="s">
        <v>175</v>
      </c>
      <c r="E115" s="213" t="s">
        <v>528</v>
      </c>
      <c r="F115" s="256">
        <v>2</v>
      </c>
      <c r="G115" s="223"/>
      <c r="I115" s="188"/>
    </row>
    <row r="116" spans="1:9" s="6" customFormat="1" ht="30" customHeight="1">
      <c r="A116" s="209">
        <f t="shared" si="3"/>
        <v>108</v>
      </c>
      <c r="B116" s="209">
        <f t="shared" si="4"/>
        <v>2</v>
      </c>
      <c r="C116" s="227" t="s">
        <v>176</v>
      </c>
      <c r="D116" s="228" t="s">
        <v>112</v>
      </c>
      <c r="E116" s="14"/>
      <c r="F116" s="257"/>
      <c r="G116" s="223"/>
      <c r="I116" s="188"/>
    </row>
    <row r="117" spans="1:9" s="46" customFormat="1" ht="30" customHeight="1">
      <c r="A117" s="209">
        <f t="shared" si="3"/>
        <v>109</v>
      </c>
      <c r="B117" s="209">
        <v>1</v>
      </c>
      <c r="C117" s="229" t="s">
        <v>142</v>
      </c>
      <c r="D117" s="230" t="s">
        <v>103</v>
      </c>
      <c r="E117" s="213" t="s">
        <v>457</v>
      </c>
      <c r="F117" s="247">
        <v>1</v>
      </c>
      <c r="G117" s="222"/>
    </row>
    <row r="118" spans="1:9" ht="30" customHeight="1">
      <c r="A118" s="209">
        <f t="shared" si="3"/>
        <v>110</v>
      </c>
      <c r="B118" s="209">
        <v>1</v>
      </c>
      <c r="C118" s="227" t="s">
        <v>443</v>
      </c>
      <c r="D118" s="228" t="s">
        <v>76</v>
      </c>
      <c r="E118" s="86" t="s">
        <v>406</v>
      </c>
      <c r="F118" s="250">
        <v>7</v>
      </c>
      <c r="G118" s="221"/>
      <c r="H118" s="195"/>
    </row>
    <row r="119" spans="1:9" ht="30" customHeight="1">
      <c r="A119" s="209">
        <f t="shared" si="3"/>
        <v>111</v>
      </c>
      <c r="B119" s="209">
        <f t="shared" si="4"/>
        <v>2</v>
      </c>
      <c r="C119" s="229" t="s">
        <v>482</v>
      </c>
      <c r="D119" s="230" t="s">
        <v>116</v>
      </c>
      <c r="E119" s="86"/>
      <c r="F119" s="250"/>
      <c r="G119" s="221"/>
      <c r="H119" s="195"/>
    </row>
    <row r="120" spans="1:9" ht="30" customHeight="1">
      <c r="A120" s="209">
        <f t="shared" si="3"/>
        <v>112</v>
      </c>
      <c r="B120" s="209">
        <f t="shared" si="4"/>
        <v>3</v>
      </c>
      <c r="C120" s="227" t="s">
        <v>407</v>
      </c>
      <c r="D120" s="228" t="s">
        <v>303</v>
      </c>
      <c r="E120" s="86"/>
      <c r="F120" s="250"/>
      <c r="G120" s="221"/>
      <c r="H120" s="195"/>
    </row>
    <row r="121" spans="1:9" ht="30" customHeight="1">
      <c r="A121" s="209">
        <f t="shared" si="3"/>
        <v>113</v>
      </c>
      <c r="B121" s="209">
        <f t="shared" si="4"/>
        <v>4</v>
      </c>
      <c r="C121" s="229" t="s">
        <v>408</v>
      </c>
      <c r="D121" s="230" t="s">
        <v>69</v>
      </c>
      <c r="E121" s="86"/>
      <c r="F121" s="250"/>
      <c r="G121" s="221"/>
      <c r="H121" s="195"/>
    </row>
    <row r="122" spans="1:9" ht="30" customHeight="1">
      <c r="A122" s="209">
        <f t="shared" si="3"/>
        <v>114</v>
      </c>
      <c r="B122" s="209">
        <f t="shared" si="4"/>
        <v>5</v>
      </c>
      <c r="C122" s="227" t="s">
        <v>483</v>
      </c>
      <c r="D122" s="228" t="s">
        <v>258</v>
      </c>
      <c r="E122" s="86"/>
      <c r="F122" s="250"/>
      <c r="G122" s="221"/>
      <c r="H122" s="195"/>
    </row>
    <row r="123" spans="1:9" ht="30" customHeight="1">
      <c r="A123" s="209">
        <f t="shared" si="3"/>
        <v>115</v>
      </c>
      <c r="B123" s="209">
        <f t="shared" si="4"/>
        <v>6</v>
      </c>
      <c r="C123" s="229" t="s">
        <v>473</v>
      </c>
      <c r="D123" s="230" t="s">
        <v>53</v>
      </c>
      <c r="E123" s="86"/>
      <c r="F123" s="250"/>
      <c r="G123" s="221"/>
      <c r="H123" s="195"/>
    </row>
    <row r="124" spans="1:9" ht="30" customHeight="1">
      <c r="A124" s="209">
        <f t="shared" si="3"/>
        <v>116</v>
      </c>
      <c r="B124" s="209">
        <f t="shared" si="4"/>
        <v>7</v>
      </c>
      <c r="C124" s="227" t="s">
        <v>484</v>
      </c>
      <c r="D124" s="228" t="s">
        <v>230</v>
      </c>
      <c r="E124" s="86"/>
      <c r="F124" s="250"/>
      <c r="G124" s="221"/>
      <c r="H124" s="195"/>
    </row>
    <row r="125" spans="1:9" ht="30" customHeight="1">
      <c r="A125" s="209">
        <f t="shared" si="3"/>
        <v>117</v>
      </c>
      <c r="B125" s="209">
        <v>1</v>
      </c>
      <c r="C125" s="229" t="s">
        <v>485</v>
      </c>
      <c r="D125" s="230" t="s">
        <v>311</v>
      </c>
      <c r="E125" s="215" t="s">
        <v>530</v>
      </c>
      <c r="F125" s="250">
        <v>6</v>
      </c>
      <c r="G125" s="221"/>
    </row>
    <row r="126" spans="1:9" ht="30" customHeight="1">
      <c r="A126" s="209">
        <f t="shared" si="3"/>
        <v>118</v>
      </c>
      <c r="B126" s="209">
        <f>+B125+1</f>
        <v>2</v>
      </c>
      <c r="C126" s="227" t="s">
        <v>118</v>
      </c>
      <c r="D126" s="228" t="s">
        <v>159</v>
      </c>
      <c r="E126" s="86"/>
      <c r="F126" s="250"/>
      <c r="G126" s="221"/>
    </row>
    <row r="127" spans="1:9" ht="30" customHeight="1">
      <c r="A127" s="209">
        <f t="shared" si="3"/>
        <v>119</v>
      </c>
      <c r="B127" s="209">
        <f t="shared" si="4"/>
        <v>3</v>
      </c>
      <c r="C127" s="229" t="s">
        <v>329</v>
      </c>
      <c r="D127" s="230" t="s">
        <v>330</v>
      </c>
      <c r="E127" s="86"/>
      <c r="F127" s="250"/>
      <c r="G127" s="221"/>
    </row>
    <row r="128" spans="1:9" ht="30" customHeight="1">
      <c r="A128" s="209">
        <f t="shared" si="3"/>
        <v>120</v>
      </c>
      <c r="B128" s="209">
        <f t="shared" si="4"/>
        <v>4</v>
      </c>
      <c r="C128" s="227" t="s">
        <v>486</v>
      </c>
      <c r="D128" s="228" t="s">
        <v>386</v>
      </c>
      <c r="E128" s="86"/>
      <c r="F128" s="250"/>
      <c r="G128" s="221"/>
    </row>
    <row r="129" spans="1:8" ht="30" customHeight="1">
      <c r="A129" s="209">
        <f t="shared" si="3"/>
        <v>121</v>
      </c>
      <c r="B129" s="209">
        <f t="shared" si="4"/>
        <v>5</v>
      </c>
      <c r="C129" s="227" t="s">
        <v>487</v>
      </c>
      <c r="D129" s="228" t="s">
        <v>258</v>
      </c>
      <c r="E129" s="86"/>
      <c r="F129" s="250"/>
      <c r="G129" s="221"/>
    </row>
    <row r="130" spans="1:8" ht="30" customHeight="1">
      <c r="A130" s="209">
        <f t="shared" si="3"/>
        <v>122</v>
      </c>
      <c r="B130" s="209">
        <f t="shared" si="4"/>
        <v>6</v>
      </c>
      <c r="C130" s="227" t="s">
        <v>280</v>
      </c>
      <c r="D130" s="228" t="s">
        <v>258</v>
      </c>
      <c r="E130" s="215" t="s">
        <v>530</v>
      </c>
      <c r="F130" s="251"/>
      <c r="G130" s="221"/>
    </row>
    <row r="131" spans="1:8" ht="30" customHeight="1">
      <c r="A131" s="209">
        <f t="shared" si="3"/>
        <v>123</v>
      </c>
      <c r="B131" s="209">
        <v>1</v>
      </c>
      <c r="C131" s="229" t="s">
        <v>92</v>
      </c>
      <c r="D131" s="230" t="s">
        <v>60</v>
      </c>
      <c r="E131" s="212" t="s">
        <v>384</v>
      </c>
      <c r="F131" s="250">
        <v>28</v>
      </c>
      <c r="G131" s="221"/>
      <c r="H131" s="195"/>
    </row>
    <row r="132" spans="1:8" ht="30" customHeight="1">
      <c r="A132" s="209">
        <f t="shared" si="3"/>
        <v>124</v>
      </c>
      <c r="B132" s="209">
        <f>+B131+1</f>
        <v>2</v>
      </c>
      <c r="C132" s="227" t="s">
        <v>5</v>
      </c>
      <c r="D132" s="228" t="s">
        <v>228</v>
      </c>
      <c r="E132" s="86" t="s">
        <v>404</v>
      </c>
      <c r="F132" s="250"/>
      <c r="G132" s="221"/>
    </row>
    <row r="133" spans="1:8" ht="30" customHeight="1">
      <c r="A133" s="209">
        <f t="shared" si="3"/>
        <v>125</v>
      </c>
      <c r="B133" s="209">
        <f t="shared" si="4"/>
        <v>3</v>
      </c>
      <c r="C133" s="229" t="s">
        <v>66</v>
      </c>
      <c r="D133" s="230" t="s">
        <v>94</v>
      </c>
      <c r="E133" s="86" t="s">
        <v>93</v>
      </c>
      <c r="F133" s="250"/>
      <c r="G133" s="221"/>
      <c r="H133" s="195"/>
    </row>
    <row r="134" spans="1:8" ht="30" customHeight="1">
      <c r="A134" s="209">
        <f t="shared" si="3"/>
        <v>126</v>
      </c>
      <c r="B134" s="209">
        <f t="shared" si="4"/>
        <v>4</v>
      </c>
      <c r="C134" s="227" t="s">
        <v>95</v>
      </c>
      <c r="D134" s="228" t="s">
        <v>96</v>
      </c>
      <c r="E134" s="86"/>
      <c r="F134" s="250"/>
      <c r="G134" s="221"/>
      <c r="H134" s="195"/>
    </row>
    <row r="135" spans="1:8" ht="30" customHeight="1">
      <c r="A135" s="209">
        <f t="shared" si="3"/>
        <v>127</v>
      </c>
      <c r="B135" s="209">
        <f t="shared" si="4"/>
        <v>5</v>
      </c>
      <c r="C135" s="238" t="s">
        <v>86</v>
      </c>
      <c r="D135" s="239" t="s">
        <v>104</v>
      </c>
      <c r="E135" s="211"/>
      <c r="F135" s="250"/>
      <c r="G135" s="221"/>
      <c r="H135" s="195"/>
    </row>
    <row r="136" spans="1:8" ht="30" customHeight="1">
      <c r="A136" s="209">
        <f t="shared" si="3"/>
        <v>128</v>
      </c>
      <c r="B136" s="209">
        <f t="shared" si="4"/>
        <v>6</v>
      </c>
      <c r="C136" s="227" t="s">
        <v>462</v>
      </c>
      <c r="D136" s="228" t="s">
        <v>69</v>
      </c>
      <c r="E136" s="86"/>
      <c r="F136" s="250"/>
      <c r="G136" s="221"/>
      <c r="H136" s="195"/>
    </row>
    <row r="137" spans="1:8" ht="30" customHeight="1">
      <c r="A137" s="209">
        <f t="shared" ref="A137:A200" si="5">+A136+1</f>
        <v>129</v>
      </c>
      <c r="B137" s="209">
        <f t="shared" si="4"/>
        <v>7</v>
      </c>
      <c r="C137" s="229" t="s">
        <v>1</v>
      </c>
      <c r="D137" s="230" t="s">
        <v>240</v>
      </c>
      <c r="E137" s="86"/>
      <c r="F137" s="250"/>
      <c r="G137" s="221"/>
      <c r="H137" s="195"/>
    </row>
    <row r="138" spans="1:8" ht="30" customHeight="1">
      <c r="A138" s="209">
        <f t="shared" si="5"/>
        <v>130</v>
      </c>
      <c r="B138" s="209">
        <f t="shared" si="4"/>
        <v>8</v>
      </c>
      <c r="C138" s="227" t="s">
        <v>488</v>
      </c>
      <c r="D138" s="228" t="s">
        <v>52</v>
      </c>
      <c r="E138" s="86" t="s">
        <v>100</v>
      </c>
      <c r="F138" s="250"/>
      <c r="G138" s="221"/>
      <c r="H138" s="195"/>
    </row>
    <row r="139" spans="1:8" ht="30" customHeight="1">
      <c r="A139" s="209">
        <f t="shared" si="5"/>
        <v>131</v>
      </c>
      <c r="B139" s="209">
        <f t="shared" si="4"/>
        <v>9</v>
      </c>
      <c r="C139" s="229" t="s">
        <v>102</v>
      </c>
      <c r="D139" s="230" t="s">
        <v>103</v>
      </c>
      <c r="E139" s="86"/>
      <c r="F139" s="250"/>
      <c r="G139" s="221"/>
      <c r="H139" s="195"/>
    </row>
    <row r="140" spans="1:8" ht="30" customHeight="1">
      <c r="A140" s="209">
        <f t="shared" si="5"/>
        <v>132</v>
      </c>
      <c r="B140" s="209">
        <f t="shared" si="4"/>
        <v>10</v>
      </c>
      <c r="C140" s="227" t="s">
        <v>223</v>
      </c>
      <c r="D140" s="228" t="s">
        <v>78</v>
      </c>
      <c r="E140" s="86"/>
      <c r="F140" s="250"/>
      <c r="G140" s="221"/>
      <c r="H140" s="195"/>
    </row>
    <row r="141" spans="1:8" ht="30" customHeight="1">
      <c r="A141" s="209">
        <f t="shared" si="5"/>
        <v>133</v>
      </c>
      <c r="B141" s="209">
        <f t="shared" si="4"/>
        <v>11</v>
      </c>
      <c r="C141" s="229" t="s">
        <v>118</v>
      </c>
      <c r="D141" s="230" t="s">
        <v>255</v>
      </c>
      <c r="E141" s="86"/>
      <c r="F141" s="250"/>
      <c r="G141" s="221"/>
      <c r="H141" s="195"/>
    </row>
    <row r="142" spans="1:8" ht="30" customHeight="1">
      <c r="A142" s="209">
        <f t="shared" si="5"/>
        <v>134</v>
      </c>
      <c r="B142" s="209">
        <f t="shared" si="4"/>
        <v>12</v>
      </c>
      <c r="C142" s="227" t="s">
        <v>260</v>
      </c>
      <c r="D142" s="228" t="s">
        <v>383</v>
      </c>
      <c r="E142" s="86"/>
      <c r="F142" s="250"/>
      <c r="G142" s="221"/>
      <c r="H142" s="195"/>
    </row>
    <row r="143" spans="1:8" ht="30" customHeight="1">
      <c r="A143" s="209">
        <f t="shared" si="5"/>
        <v>135</v>
      </c>
      <c r="B143" s="209">
        <f t="shared" si="4"/>
        <v>13</v>
      </c>
      <c r="C143" s="229" t="s">
        <v>66</v>
      </c>
      <c r="D143" s="230" t="s">
        <v>97</v>
      </c>
      <c r="E143" s="86"/>
      <c r="F143" s="250"/>
      <c r="G143" s="221"/>
      <c r="H143" s="195"/>
    </row>
    <row r="144" spans="1:8" ht="30" customHeight="1">
      <c r="A144" s="209">
        <f t="shared" si="5"/>
        <v>136</v>
      </c>
      <c r="B144" s="209">
        <f t="shared" si="4"/>
        <v>14</v>
      </c>
      <c r="C144" s="227" t="s">
        <v>489</v>
      </c>
      <c r="D144" s="228" t="s">
        <v>478</v>
      </c>
      <c r="E144" s="86" t="s">
        <v>397</v>
      </c>
      <c r="F144" s="250"/>
      <c r="G144" s="221"/>
      <c r="H144" s="195"/>
    </row>
    <row r="145" spans="1:8" ht="30" customHeight="1">
      <c r="A145" s="209">
        <f t="shared" si="5"/>
        <v>137</v>
      </c>
      <c r="B145" s="209">
        <f t="shared" si="4"/>
        <v>15</v>
      </c>
      <c r="C145" s="229" t="s">
        <v>490</v>
      </c>
      <c r="D145" s="230" t="s">
        <v>65</v>
      </c>
      <c r="E145" s="86"/>
      <c r="F145" s="250"/>
      <c r="G145" s="221"/>
      <c r="H145" s="195"/>
    </row>
    <row r="146" spans="1:8" ht="30" customHeight="1">
      <c r="A146" s="209">
        <f t="shared" si="5"/>
        <v>138</v>
      </c>
      <c r="B146" s="209">
        <f t="shared" si="4"/>
        <v>16</v>
      </c>
      <c r="C146" s="227" t="s">
        <v>491</v>
      </c>
      <c r="D146" s="228" t="s">
        <v>222</v>
      </c>
      <c r="E146" s="86"/>
      <c r="F146" s="250"/>
      <c r="G146" s="221"/>
      <c r="H146" s="195"/>
    </row>
    <row r="147" spans="1:8" ht="30" customHeight="1">
      <c r="A147" s="209">
        <f t="shared" si="5"/>
        <v>139</v>
      </c>
      <c r="B147" s="209">
        <f t="shared" si="4"/>
        <v>17</v>
      </c>
      <c r="C147" s="229" t="s">
        <v>224</v>
      </c>
      <c r="D147" s="230" t="s">
        <v>113</v>
      </c>
      <c r="E147" s="86"/>
      <c r="F147" s="250"/>
      <c r="G147" s="221"/>
      <c r="H147" s="195"/>
    </row>
    <row r="148" spans="1:8" ht="30" customHeight="1">
      <c r="A148" s="209">
        <f t="shared" si="5"/>
        <v>140</v>
      </c>
      <c r="B148" s="209">
        <f t="shared" si="4"/>
        <v>18</v>
      </c>
      <c r="C148" s="227" t="s">
        <v>492</v>
      </c>
      <c r="D148" s="228" t="s">
        <v>65</v>
      </c>
      <c r="E148" s="86"/>
      <c r="F148" s="250"/>
      <c r="G148" s="221"/>
      <c r="H148" s="195"/>
    </row>
    <row r="149" spans="1:8" ht="30" customHeight="1">
      <c r="A149" s="209">
        <f t="shared" si="5"/>
        <v>141</v>
      </c>
      <c r="B149" s="209">
        <f t="shared" si="4"/>
        <v>19</v>
      </c>
      <c r="C149" s="229" t="s">
        <v>275</v>
      </c>
      <c r="D149" s="230" t="s">
        <v>55</v>
      </c>
      <c r="E149" s="86"/>
      <c r="F149" s="250"/>
      <c r="G149" s="221"/>
      <c r="H149" s="195"/>
    </row>
    <row r="150" spans="1:8" ht="30" customHeight="1">
      <c r="A150" s="209">
        <f t="shared" si="5"/>
        <v>142</v>
      </c>
      <c r="B150" s="209">
        <f t="shared" si="4"/>
        <v>20</v>
      </c>
      <c r="C150" s="227" t="s">
        <v>493</v>
      </c>
      <c r="D150" s="228" t="s">
        <v>53</v>
      </c>
      <c r="E150" s="86" t="s">
        <v>450</v>
      </c>
      <c r="F150" s="250"/>
      <c r="G150" s="221"/>
      <c r="H150" s="195"/>
    </row>
    <row r="151" spans="1:8" ht="30" customHeight="1">
      <c r="A151" s="209">
        <f t="shared" si="5"/>
        <v>143</v>
      </c>
      <c r="B151" s="209">
        <f t="shared" si="4"/>
        <v>21</v>
      </c>
      <c r="C151" s="229" t="s">
        <v>279</v>
      </c>
      <c r="D151" s="230" t="s">
        <v>111</v>
      </c>
      <c r="E151" s="86"/>
      <c r="F151" s="250"/>
      <c r="G151" s="221"/>
      <c r="H151" s="195"/>
    </row>
    <row r="152" spans="1:8" ht="30" customHeight="1">
      <c r="A152" s="209">
        <f t="shared" si="5"/>
        <v>144</v>
      </c>
      <c r="B152" s="209">
        <f t="shared" si="4"/>
        <v>22</v>
      </c>
      <c r="C152" s="227" t="s">
        <v>291</v>
      </c>
      <c r="D152" s="228" t="s">
        <v>112</v>
      </c>
      <c r="E152" s="86"/>
      <c r="F152" s="250"/>
      <c r="G152" s="221"/>
      <c r="H152" s="195"/>
    </row>
    <row r="153" spans="1:8" ht="30" customHeight="1">
      <c r="A153" s="209">
        <f t="shared" si="5"/>
        <v>145</v>
      </c>
      <c r="B153" s="209">
        <f t="shared" si="4"/>
        <v>23</v>
      </c>
      <c r="C153" s="229" t="s">
        <v>59</v>
      </c>
      <c r="D153" s="230" t="s">
        <v>104</v>
      </c>
      <c r="E153" s="86"/>
      <c r="F153" s="250"/>
      <c r="G153" s="221"/>
      <c r="H153" s="195"/>
    </row>
    <row r="154" spans="1:8" ht="30" customHeight="1">
      <c r="A154" s="209">
        <f t="shared" si="5"/>
        <v>146</v>
      </c>
      <c r="B154" s="209">
        <f t="shared" si="4"/>
        <v>24</v>
      </c>
      <c r="C154" s="227" t="s">
        <v>226</v>
      </c>
      <c r="D154" s="228" t="s">
        <v>227</v>
      </c>
      <c r="E154" s="86"/>
      <c r="F154" s="250"/>
      <c r="G154" s="221"/>
      <c r="H154" s="195"/>
    </row>
    <row r="155" spans="1:8" ht="30" customHeight="1">
      <c r="A155" s="209">
        <f t="shared" si="5"/>
        <v>147</v>
      </c>
      <c r="B155" s="209">
        <f t="shared" si="4"/>
        <v>25</v>
      </c>
      <c r="C155" s="229" t="s">
        <v>265</v>
      </c>
      <c r="D155" s="230" t="s">
        <v>266</v>
      </c>
      <c r="E155" s="86" t="s">
        <v>450</v>
      </c>
      <c r="F155" s="250"/>
      <c r="G155" s="221"/>
      <c r="H155" s="195"/>
    </row>
    <row r="156" spans="1:8" ht="30" customHeight="1">
      <c r="A156" s="209">
        <f t="shared" si="5"/>
        <v>148</v>
      </c>
      <c r="B156" s="209">
        <f t="shared" si="4"/>
        <v>26</v>
      </c>
      <c r="C156" s="227" t="s">
        <v>291</v>
      </c>
      <c r="D156" s="228" t="s">
        <v>60</v>
      </c>
      <c r="E156" s="86"/>
      <c r="F156" s="250"/>
      <c r="G156" s="221"/>
      <c r="H156" s="195"/>
    </row>
    <row r="157" spans="1:8" ht="30" customHeight="1">
      <c r="A157" s="209">
        <f t="shared" si="5"/>
        <v>149</v>
      </c>
      <c r="B157" s="209">
        <f t="shared" si="4"/>
        <v>27</v>
      </c>
      <c r="C157" s="229" t="s">
        <v>101</v>
      </c>
      <c r="D157" s="230" t="s">
        <v>159</v>
      </c>
      <c r="E157" s="86"/>
      <c r="F157" s="250"/>
      <c r="G157" s="221"/>
      <c r="H157" s="195"/>
    </row>
    <row r="158" spans="1:8" ht="30" customHeight="1">
      <c r="A158" s="209">
        <f t="shared" si="5"/>
        <v>150</v>
      </c>
      <c r="B158" s="209">
        <f t="shared" si="4"/>
        <v>28</v>
      </c>
      <c r="C158" s="227" t="s">
        <v>428</v>
      </c>
      <c r="D158" s="228" t="s">
        <v>96</v>
      </c>
      <c r="E158" s="86"/>
      <c r="F158" s="251"/>
      <c r="G158" s="221"/>
      <c r="H158" s="195"/>
    </row>
    <row r="159" spans="1:8" ht="30" customHeight="1">
      <c r="A159" s="209">
        <f t="shared" si="5"/>
        <v>151</v>
      </c>
      <c r="B159" s="209">
        <v>1</v>
      </c>
      <c r="C159" s="229" t="s">
        <v>241</v>
      </c>
      <c r="D159" s="230" t="s">
        <v>34</v>
      </c>
      <c r="E159" s="216" t="s">
        <v>382</v>
      </c>
      <c r="F159" s="250">
        <v>7</v>
      </c>
      <c r="G159" s="221"/>
      <c r="H159" s="195"/>
    </row>
    <row r="160" spans="1:8" ht="30" customHeight="1">
      <c r="A160" s="209">
        <f t="shared" si="5"/>
        <v>152</v>
      </c>
      <c r="B160" s="209">
        <f t="shared" ref="B160:B208" si="6">+B159+1</f>
        <v>2</v>
      </c>
      <c r="C160" s="227" t="s">
        <v>105</v>
      </c>
      <c r="D160" s="228" t="s">
        <v>106</v>
      </c>
      <c r="E160" s="86"/>
      <c r="F160" s="250"/>
      <c r="G160" s="221"/>
      <c r="H160" s="195"/>
    </row>
    <row r="161" spans="1:12" ht="30" customHeight="1">
      <c r="A161" s="209">
        <f t="shared" si="5"/>
        <v>153</v>
      </c>
      <c r="B161" s="209">
        <f t="shared" si="6"/>
        <v>3</v>
      </c>
      <c r="C161" s="229" t="s">
        <v>107</v>
      </c>
      <c r="D161" s="230" t="s">
        <v>83</v>
      </c>
      <c r="E161" s="86"/>
      <c r="F161" s="250"/>
      <c r="G161" s="221"/>
      <c r="H161" s="195"/>
    </row>
    <row r="162" spans="1:12" ht="30" customHeight="1">
      <c r="A162" s="209">
        <f t="shared" si="5"/>
        <v>154</v>
      </c>
      <c r="B162" s="209">
        <f t="shared" si="6"/>
        <v>4</v>
      </c>
      <c r="C162" s="227" t="s">
        <v>494</v>
      </c>
      <c r="D162" s="228" t="s">
        <v>175</v>
      </c>
      <c r="E162" s="86"/>
      <c r="F162" s="250"/>
      <c r="G162" s="221"/>
      <c r="H162" s="195"/>
    </row>
    <row r="163" spans="1:12" ht="30" customHeight="1">
      <c r="A163" s="209">
        <f t="shared" si="5"/>
        <v>155</v>
      </c>
      <c r="B163" s="209">
        <f t="shared" si="6"/>
        <v>5</v>
      </c>
      <c r="C163" s="229" t="s">
        <v>241</v>
      </c>
      <c r="D163" s="230" t="s">
        <v>495</v>
      </c>
      <c r="E163" s="86"/>
      <c r="F163" s="250"/>
      <c r="G163" s="221"/>
      <c r="H163" s="195"/>
    </row>
    <row r="164" spans="1:12" ht="30" customHeight="1">
      <c r="A164" s="209">
        <f t="shared" si="5"/>
        <v>156</v>
      </c>
      <c r="B164" s="209">
        <f t="shared" si="6"/>
        <v>6</v>
      </c>
      <c r="C164" s="227" t="s">
        <v>496</v>
      </c>
      <c r="D164" s="228" t="s">
        <v>67</v>
      </c>
      <c r="E164" s="86" t="s">
        <v>108</v>
      </c>
      <c r="F164" s="250"/>
      <c r="G164" s="221"/>
      <c r="H164" s="195"/>
    </row>
    <row r="165" spans="1:12" ht="30" customHeight="1">
      <c r="A165" s="209">
        <f t="shared" si="5"/>
        <v>157</v>
      </c>
      <c r="B165" s="209">
        <f t="shared" si="6"/>
        <v>7</v>
      </c>
      <c r="C165" s="229" t="s">
        <v>70</v>
      </c>
      <c r="D165" s="230" t="s">
        <v>387</v>
      </c>
      <c r="E165" s="86"/>
      <c r="F165" s="251"/>
      <c r="G165" s="221"/>
      <c r="H165" s="195"/>
      <c r="J165" s="29"/>
      <c r="K165" s="29"/>
      <c r="L165" s="29"/>
    </row>
    <row r="166" spans="1:12" ht="30" customHeight="1">
      <c r="A166" s="209">
        <f t="shared" si="5"/>
        <v>158</v>
      </c>
      <c r="B166" s="209">
        <v>1</v>
      </c>
      <c r="C166" s="227" t="s">
        <v>118</v>
      </c>
      <c r="D166" s="228" t="s">
        <v>53</v>
      </c>
      <c r="E166" s="86" t="s">
        <v>251</v>
      </c>
      <c r="F166" s="250">
        <v>21</v>
      </c>
      <c r="G166" s="221"/>
      <c r="H166" s="195"/>
      <c r="J166" s="29"/>
      <c r="K166" s="29"/>
      <c r="L166" s="29"/>
    </row>
    <row r="167" spans="1:12" ht="30" customHeight="1">
      <c r="A167" s="209">
        <f t="shared" si="5"/>
        <v>159</v>
      </c>
      <c r="B167" s="209">
        <f t="shared" si="6"/>
        <v>2</v>
      </c>
      <c r="C167" s="238" t="s">
        <v>411</v>
      </c>
      <c r="D167" s="230" t="s">
        <v>120</v>
      </c>
      <c r="E167" s="17"/>
      <c r="F167" s="250"/>
      <c r="G167" s="221"/>
      <c r="H167" s="195"/>
      <c r="J167" s="29"/>
      <c r="K167" s="29"/>
      <c r="L167" s="29"/>
    </row>
    <row r="168" spans="1:12" ht="30" customHeight="1">
      <c r="A168" s="209">
        <f t="shared" si="5"/>
        <v>160</v>
      </c>
      <c r="B168" s="209">
        <f t="shared" si="6"/>
        <v>3</v>
      </c>
      <c r="C168" s="227" t="s">
        <v>121</v>
      </c>
      <c r="D168" s="228" t="s">
        <v>245</v>
      </c>
      <c r="E168" s="17"/>
      <c r="F168" s="250"/>
      <c r="G168" s="221"/>
      <c r="H168" s="195"/>
      <c r="J168" s="29"/>
      <c r="K168" s="29"/>
      <c r="L168" s="29"/>
    </row>
    <row r="169" spans="1:12" ht="30" customHeight="1">
      <c r="A169" s="209">
        <f t="shared" si="5"/>
        <v>161</v>
      </c>
      <c r="B169" s="209">
        <f t="shared" si="6"/>
        <v>4</v>
      </c>
      <c r="C169" s="229" t="s">
        <v>122</v>
      </c>
      <c r="D169" s="230" t="s">
        <v>123</v>
      </c>
      <c r="E169" s="17"/>
      <c r="F169" s="250"/>
      <c r="G169" s="221"/>
      <c r="H169" s="195"/>
      <c r="J169" s="29"/>
      <c r="K169" s="29"/>
      <c r="L169" s="29"/>
    </row>
    <row r="170" spans="1:12" ht="30" customHeight="1">
      <c r="A170" s="209">
        <f t="shared" si="5"/>
        <v>162</v>
      </c>
      <c r="B170" s="209">
        <f t="shared" si="6"/>
        <v>5</v>
      </c>
      <c r="C170" s="227" t="s">
        <v>497</v>
      </c>
      <c r="D170" s="228" t="s">
        <v>124</v>
      </c>
      <c r="E170" s="17"/>
      <c r="F170" s="250"/>
      <c r="G170" s="221"/>
      <c r="H170" s="195"/>
      <c r="J170" s="29"/>
      <c r="K170" s="29"/>
      <c r="L170" s="29"/>
    </row>
    <row r="171" spans="1:12" ht="30" customHeight="1">
      <c r="A171" s="209">
        <f t="shared" si="5"/>
        <v>163</v>
      </c>
      <c r="B171" s="209">
        <f t="shared" si="6"/>
        <v>6</v>
      </c>
      <c r="C171" s="229" t="s">
        <v>498</v>
      </c>
      <c r="D171" s="229" t="s">
        <v>67</v>
      </c>
      <c r="E171" s="17"/>
      <c r="F171" s="250"/>
      <c r="G171" s="221"/>
      <c r="H171" s="195"/>
      <c r="J171" s="29"/>
      <c r="K171" s="29"/>
      <c r="L171" s="29"/>
    </row>
    <row r="172" spans="1:12" ht="30" customHeight="1">
      <c r="A172" s="209">
        <f t="shared" si="5"/>
        <v>164</v>
      </c>
      <c r="B172" s="209">
        <f t="shared" si="6"/>
        <v>7</v>
      </c>
      <c r="C172" s="227" t="s">
        <v>66</v>
      </c>
      <c r="D172" s="228" t="s">
        <v>47</v>
      </c>
      <c r="E172" s="86"/>
      <c r="F172" s="250"/>
      <c r="G172" s="221"/>
      <c r="H172" s="195"/>
    </row>
    <row r="173" spans="1:12" ht="30" customHeight="1">
      <c r="A173" s="209">
        <f t="shared" si="5"/>
        <v>165</v>
      </c>
      <c r="B173" s="209">
        <f t="shared" si="6"/>
        <v>8</v>
      </c>
      <c r="C173" s="229" t="s">
        <v>229</v>
      </c>
      <c r="D173" s="229" t="s">
        <v>230</v>
      </c>
      <c r="E173" s="17"/>
      <c r="F173" s="250"/>
      <c r="G173" s="221"/>
      <c r="H173" s="195"/>
    </row>
    <row r="174" spans="1:12" ht="30" customHeight="1">
      <c r="A174" s="209">
        <f t="shared" si="5"/>
        <v>166</v>
      </c>
      <c r="B174" s="209">
        <f t="shared" si="6"/>
        <v>9</v>
      </c>
      <c r="C174" s="227" t="s">
        <v>291</v>
      </c>
      <c r="D174" s="228" t="s">
        <v>61</v>
      </c>
      <c r="E174" s="17"/>
      <c r="F174" s="250"/>
      <c r="G174" s="221"/>
      <c r="H174" s="195"/>
    </row>
    <row r="175" spans="1:12" ht="30" customHeight="1">
      <c r="A175" s="209">
        <f t="shared" si="5"/>
        <v>167</v>
      </c>
      <c r="B175" s="209">
        <f t="shared" si="6"/>
        <v>10</v>
      </c>
      <c r="C175" s="229" t="s">
        <v>233</v>
      </c>
      <c r="D175" s="229" t="s">
        <v>109</v>
      </c>
      <c r="E175" s="217"/>
      <c r="F175" s="250"/>
      <c r="G175" s="221"/>
      <c r="H175" s="195"/>
    </row>
    <row r="176" spans="1:12" ht="30" customHeight="1">
      <c r="A176" s="209">
        <f t="shared" si="5"/>
        <v>168</v>
      </c>
      <c r="B176" s="209">
        <f t="shared" si="6"/>
        <v>11</v>
      </c>
      <c r="C176" s="227" t="s">
        <v>234</v>
      </c>
      <c r="D176" s="228" t="s">
        <v>235</v>
      </c>
      <c r="E176" s="217"/>
      <c r="F176" s="250"/>
      <c r="G176" s="221"/>
      <c r="H176" s="195"/>
    </row>
    <row r="177" spans="1:8" ht="30" customHeight="1">
      <c r="A177" s="209">
        <f t="shared" si="5"/>
        <v>169</v>
      </c>
      <c r="B177" s="209">
        <f t="shared" si="6"/>
        <v>12</v>
      </c>
      <c r="C177" s="229" t="s">
        <v>236</v>
      </c>
      <c r="D177" s="229" t="s">
        <v>237</v>
      </c>
      <c r="E177" s="217"/>
      <c r="F177" s="250"/>
      <c r="G177" s="221"/>
      <c r="H177" s="195"/>
    </row>
    <row r="178" spans="1:8" ht="30" customHeight="1">
      <c r="A178" s="209">
        <f t="shared" si="5"/>
        <v>170</v>
      </c>
      <c r="B178" s="209">
        <f t="shared" si="6"/>
        <v>13</v>
      </c>
      <c r="C178" s="227" t="s">
        <v>451</v>
      </c>
      <c r="D178" s="228" t="s">
        <v>67</v>
      </c>
      <c r="E178" s="217"/>
      <c r="F178" s="250"/>
      <c r="G178" s="221"/>
      <c r="H178" s="195"/>
    </row>
    <row r="179" spans="1:8" ht="30" customHeight="1">
      <c r="A179" s="209">
        <f t="shared" si="5"/>
        <v>171</v>
      </c>
      <c r="B179" s="209">
        <f t="shared" si="6"/>
        <v>14</v>
      </c>
      <c r="C179" s="227" t="s">
        <v>453</v>
      </c>
      <c r="D179" s="228" t="s">
        <v>452</v>
      </c>
      <c r="E179" s="217"/>
      <c r="F179" s="250"/>
      <c r="G179" s="221"/>
      <c r="H179" s="195"/>
    </row>
    <row r="180" spans="1:8" ht="30" customHeight="1">
      <c r="A180" s="209">
        <f t="shared" si="5"/>
        <v>172</v>
      </c>
      <c r="B180" s="209">
        <f t="shared" si="6"/>
        <v>15</v>
      </c>
      <c r="C180" s="227" t="s">
        <v>66</v>
      </c>
      <c r="D180" s="228" t="s">
        <v>267</v>
      </c>
      <c r="E180" s="86" t="s">
        <v>251</v>
      </c>
      <c r="F180" s="250"/>
      <c r="G180" s="221"/>
      <c r="H180" s="195"/>
    </row>
    <row r="181" spans="1:8" ht="30" customHeight="1">
      <c r="A181" s="209">
        <f t="shared" si="5"/>
        <v>173</v>
      </c>
      <c r="B181" s="209">
        <f t="shared" si="6"/>
        <v>16</v>
      </c>
      <c r="C181" s="229" t="s">
        <v>499</v>
      </c>
      <c r="D181" s="230" t="s">
        <v>246</v>
      </c>
      <c r="E181" s="86"/>
      <c r="F181" s="250"/>
      <c r="G181" s="221"/>
      <c r="H181" s="195"/>
    </row>
    <row r="182" spans="1:8" ht="30" customHeight="1">
      <c r="A182" s="209">
        <f t="shared" si="5"/>
        <v>174</v>
      </c>
      <c r="B182" s="209">
        <f t="shared" si="6"/>
        <v>17</v>
      </c>
      <c r="C182" s="227" t="s">
        <v>172</v>
      </c>
      <c r="D182" s="228" t="s">
        <v>173</v>
      </c>
      <c r="E182" s="86"/>
      <c r="F182" s="250"/>
      <c r="G182" s="221"/>
      <c r="H182" s="195"/>
    </row>
    <row r="183" spans="1:8" s="46" customFormat="1" ht="30" customHeight="1">
      <c r="A183" s="209">
        <f t="shared" si="5"/>
        <v>175</v>
      </c>
      <c r="B183" s="209">
        <f t="shared" si="6"/>
        <v>18</v>
      </c>
      <c r="C183" s="229" t="s">
        <v>79</v>
      </c>
      <c r="D183" s="230" t="s">
        <v>297</v>
      </c>
      <c r="E183" s="218"/>
      <c r="F183" s="250"/>
      <c r="G183" s="221"/>
      <c r="H183" s="195"/>
    </row>
    <row r="184" spans="1:8" ht="30" customHeight="1">
      <c r="A184" s="209">
        <f t="shared" si="5"/>
        <v>176</v>
      </c>
      <c r="B184" s="209">
        <f t="shared" si="6"/>
        <v>19</v>
      </c>
      <c r="C184" s="227" t="s">
        <v>423</v>
      </c>
      <c r="D184" s="228" t="s">
        <v>228</v>
      </c>
      <c r="E184" s="211"/>
      <c r="F184" s="250"/>
      <c r="G184" s="221"/>
      <c r="H184" s="195"/>
    </row>
    <row r="185" spans="1:8" s="46" customFormat="1" ht="30" customHeight="1">
      <c r="A185" s="209">
        <f t="shared" si="5"/>
        <v>177</v>
      </c>
      <c r="B185" s="209">
        <f t="shared" si="6"/>
        <v>20</v>
      </c>
      <c r="C185" s="229" t="s">
        <v>421</v>
      </c>
      <c r="D185" s="230" t="s">
        <v>303</v>
      </c>
      <c r="E185" s="212"/>
      <c r="F185" s="250"/>
      <c r="G185" s="221"/>
      <c r="H185" s="195"/>
    </row>
    <row r="186" spans="1:8" s="203" customFormat="1" ht="30" customHeight="1">
      <c r="A186" s="209">
        <f t="shared" si="5"/>
        <v>178</v>
      </c>
      <c r="B186" s="209">
        <f t="shared" si="6"/>
        <v>21</v>
      </c>
      <c r="C186" s="240" t="s">
        <v>527</v>
      </c>
      <c r="D186" s="241" t="s">
        <v>136</v>
      </c>
      <c r="E186" s="219"/>
      <c r="F186" s="251"/>
      <c r="G186" s="224"/>
      <c r="H186" s="202"/>
    </row>
    <row r="187" spans="1:8" s="188" customFormat="1" ht="30" customHeight="1">
      <c r="A187" s="209">
        <f t="shared" si="5"/>
        <v>179</v>
      </c>
      <c r="B187" s="209">
        <v>1</v>
      </c>
      <c r="C187" s="238" t="s">
        <v>500</v>
      </c>
      <c r="D187" s="239" t="s">
        <v>129</v>
      </c>
      <c r="E187" s="211" t="s">
        <v>531</v>
      </c>
      <c r="F187" s="250">
        <v>22</v>
      </c>
      <c r="G187" s="221"/>
      <c r="H187" s="196"/>
    </row>
    <row r="188" spans="1:8" s="188" customFormat="1" ht="30" customHeight="1">
      <c r="A188" s="209">
        <f t="shared" si="5"/>
        <v>180</v>
      </c>
      <c r="B188" s="209">
        <f t="shared" si="6"/>
        <v>2</v>
      </c>
      <c r="C188" s="236" t="s">
        <v>501</v>
      </c>
      <c r="D188" s="237" t="s">
        <v>61</v>
      </c>
      <c r="E188" s="211"/>
      <c r="F188" s="250"/>
      <c r="G188" s="221"/>
      <c r="H188" s="196"/>
    </row>
    <row r="189" spans="1:8" s="188" customFormat="1" ht="30" customHeight="1">
      <c r="A189" s="209">
        <f t="shared" si="5"/>
        <v>181</v>
      </c>
      <c r="B189" s="209">
        <f t="shared" si="6"/>
        <v>3</v>
      </c>
      <c r="C189" s="238" t="s">
        <v>134</v>
      </c>
      <c r="D189" s="239" t="s">
        <v>135</v>
      </c>
      <c r="E189" s="211"/>
      <c r="F189" s="250"/>
      <c r="G189" s="221"/>
      <c r="H189" s="196"/>
    </row>
    <row r="190" spans="1:8" s="188" customFormat="1" ht="30" customHeight="1">
      <c r="A190" s="209">
        <f t="shared" si="5"/>
        <v>182</v>
      </c>
      <c r="B190" s="209">
        <f t="shared" si="6"/>
        <v>4</v>
      </c>
      <c r="C190" s="236" t="s">
        <v>126</v>
      </c>
      <c r="D190" s="237" t="s">
        <v>127</v>
      </c>
      <c r="E190" s="211"/>
      <c r="F190" s="250"/>
      <c r="G190" s="221"/>
      <c r="H190" s="196"/>
    </row>
    <row r="191" spans="1:8" s="188" customFormat="1" ht="30" customHeight="1">
      <c r="A191" s="209">
        <f t="shared" si="5"/>
        <v>183</v>
      </c>
      <c r="B191" s="209">
        <f t="shared" si="6"/>
        <v>5</v>
      </c>
      <c r="C191" s="238" t="s">
        <v>502</v>
      </c>
      <c r="D191" s="239" t="s">
        <v>132</v>
      </c>
      <c r="E191" s="211"/>
      <c r="F191" s="250"/>
      <c r="G191" s="221"/>
      <c r="H191" s="196"/>
    </row>
    <row r="192" spans="1:8" s="188" customFormat="1" ht="30" customHeight="1">
      <c r="A192" s="209">
        <f t="shared" si="5"/>
        <v>184</v>
      </c>
      <c r="B192" s="209">
        <f t="shared" si="6"/>
        <v>6</v>
      </c>
      <c r="C192" s="236" t="s">
        <v>503</v>
      </c>
      <c r="D192" s="237" t="s">
        <v>133</v>
      </c>
      <c r="E192" s="211"/>
      <c r="F192" s="250"/>
      <c r="G192" s="221"/>
      <c r="H192" s="196"/>
    </row>
    <row r="193" spans="1:11" s="188" customFormat="1" ht="30" customHeight="1">
      <c r="A193" s="209">
        <f t="shared" si="5"/>
        <v>185</v>
      </c>
      <c r="B193" s="209">
        <f t="shared" si="6"/>
        <v>7</v>
      </c>
      <c r="C193" s="238" t="s">
        <v>86</v>
      </c>
      <c r="D193" s="239" t="s">
        <v>115</v>
      </c>
      <c r="E193" s="211"/>
      <c r="F193" s="250"/>
      <c r="G193" s="221"/>
      <c r="H193" s="196"/>
    </row>
    <row r="194" spans="1:11" s="188" customFormat="1" ht="30" customHeight="1">
      <c r="A194" s="209">
        <f t="shared" si="5"/>
        <v>186</v>
      </c>
      <c r="B194" s="209">
        <f t="shared" si="6"/>
        <v>8</v>
      </c>
      <c r="C194" s="236" t="s">
        <v>504</v>
      </c>
      <c r="D194" s="237" t="s">
        <v>80</v>
      </c>
      <c r="E194" s="211"/>
      <c r="F194" s="250"/>
      <c r="G194" s="221"/>
      <c r="H194" s="196"/>
    </row>
    <row r="195" spans="1:11" s="188" customFormat="1" ht="30" customHeight="1">
      <c r="A195" s="209">
        <f t="shared" si="5"/>
        <v>187</v>
      </c>
      <c r="B195" s="209">
        <f t="shared" si="6"/>
        <v>9</v>
      </c>
      <c r="C195" s="238" t="s">
        <v>239</v>
      </c>
      <c r="D195" s="239" t="s">
        <v>512</v>
      </c>
      <c r="E195" s="211"/>
      <c r="F195" s="250"/>
      <c r="G195" s="221"/>
      <c r="H195" s="196"/>
    </row>
    <row r="196" spans="1:11" s="188" customFormat="1" ht="30" customHeight="1">
      <c r="A196" s="209">
        <f t="shared" si="5"/>
        <v>188</v>
      </c>
      <c r="B196" s="209">
        <f t="shared" si="6"/>
        <v>10</v>
      </c>
      <c r="C196" s="236" t="s">
        <v>238</v>
      </c>
      <c r="D196" s="237" t="s">
        <v>115</v>
      </c>
      <c r="E196" s="211"/>
      <c r="F196" s="250"/>
      <c r="G196" s="221"/>
      <c r="H196" s="196"/>
    </row>
    <row r="197" spans="1:11" s="188" customFormat="1" ht="30" customHeight="1">
      <c r="A197" s="209">
        <f t="shared" si="5"/>
        <v>189</v>
      </c>
      <c r="B197" s="209">
        <f t="shared" si="6"/>
        <v>11</v>
      </c>
      <c r="C197" s="238" t="s">
        <v>505</v>
      </c>
      <c r="D197" s="239" t="s">
        <v>67</v>
      </c>
      <c r="E197" s="211"/>
      <c r="F197" s="250"/>
      <c r="G197" s="221"/>
      <c r="H197" s="196"/>
    </row>
    <row r="198" spans="1:11" s="188" customFormat="1" ht="30" customHeight="1">
      <c r="A198" s="209">
        <f t="shared" si="5"/>
        <v>190</v>
      </c>
      <c r="B198" s="209">
        <f t="shared" si="6"/>
        <v>12</v>
      </c>
      <c r="C198" s="236" t="s">
        <v>459</v>
      </c>
      <c r="D198" s="237" t="s">
        <v>56</v>
      </c>
      <c r="E198" s="211"/>
      <c r="F198" s="250"/>
      <c r="G198" s="221"/>
      <c r="H198" s="196"/>
    </row>
    <row r="199" spans="1:11" s="188" customFormat="1" ht="30" customHeight="1">
      <c r="A199" s="209">
        <f t="shared" si="5"/>
        <v>191</v>
      </c>
      <c r="B199" s="209">
        <f t="shared" si="6"/>
        <v>13</v>
      </c>
      <c r="C199" s="238" t="s">
        <v>79</v>
      </c>
      <c r="D199" s="239" t="s">
        <v>168</v>
      </c>
      <c r="E199" s="211"/>
      <c r="F199" s="250"/>
      <c r="G199" s="221"/>
      <c r="H199" s="196"/>
    </row>
    <row r="200" spans="1:11" s="188" customFormat="1" ht="30" customHeight="1">
      <c r="A200" s="209">
        <f t="shared" si="5"/>
        <v>192</v>
      </c>
      <c r="B200" s="209">
        <f t="shared" si="6"/>
        <v>14</v>
      </c>
      <c r="C200" s="236" t="s">
        <v>506</v>
      </c>
      <c r="D200" s="237" t="s">
        <v>513</v>
      </c>
      <c r="E200" s="211"/>
      <c r="F200" s="250"/>
      <c r="G200" s="221"/>
      <c r="H200" s="196"/>
    </row>
    <row r="201" spans="1:11" s="188" customFormat="1" ht="30" customHeight="1">
      <c r="A201" s="209">
        <f t="shared" ref="A201:A257" si="7">+A200+1</f>
        <v>193</v>
      </c>
      <c r="B201" s="209">
        <f t="shared" si="6"/>
        <v>15</v>
      </c>
      <c r="C201" s="238" t="s">
        <v>466</v>
      </c>
      <c r="D201" s="239" t="s">
        <v>63</v>
      </c>
      <c r="E201" s="211"/>
      <c r="F201" s="250"/>
      <c r="G201" s="221"/>
      <c r="H201" s="196"/>
    </row>
    <row r="202" spans="1:11" s="188" customFormat="1" ht="30" customHeight="1">
      <c r="A202" s="209">
        <f t="shared" si="7"/>
        <v>194</v>
      </c>
      <c r="B202" s="209">
        <f t="shared" si="6"/>
        <v>16</v>
      </c>
      <c r="C202" s="236" t="s">
        <v>424</v>
      </c>
      <c r="D202" s="237" t="s">
        <v>333</v>
      </c>
      <c r="E202" s="211"/>
      <c r="F202" s="250"/>
      <c r="G202" s="221"/>
      <c r="H202" s="196"/>
    </row>
    <row r="203" spans="1:11" s="188" customFormat="1" ht="30" customHeight="1">
      <c r="A203" s="209">
        <f t="shared" si="7"/>
        <v>195</v>
      </c>
      <c r="B203" s="209">
        <f t="shared" si="6"/>
        <v>17</v>
      </c>
      <c r="C203" s="238" t="s">
        <v>507</v>
      </c>
      <c r="D203" s="239" t="s">
        <v>294</v>
      </c>
      <c r="E203" s="211"/>
      <c r="F203" s="250"/>
      <c r="G203" s="221"/>
      <c r="H203" s="196"/>
    </row>
    <row r="204" spans="1:11" ht="30" customHeight="1">
      <c r="A204" s="209">
        <f t="shared" si="7"/>
        <v>196</v>
      </c>
      <c r="B204" s="209">
        <f t="shared" si="6"/>
        <v>18</v>
      </c>
      <c r="C204" s="227" t="s">
        <v>508</v>
      </c>
      <c r="D204" s="228" t="s">
        <v>131</v>
      </c>
      <c r="E204" s="86"/>
      <c r="F204" s="250"/>
      <c r="G204" s="221"/>
      <c r="H204" s="196"/>
    </row>
    <row r="205" spans="1:11" ht="30" customHeight="1">
      <c r="A205" s="209">
        <f t="shared" si="7"/>
        <v>197</v>
      </c>
      <c r="B205" s="209">
        <f t="shared" si="6"/>
        <v>19</v>
      </c>
      <c r="C205" s="229" t="s">
        <v>33</v>
      </c>
      <c r="D205" s="230" t="s">
        <v>61</v>
      </c>
      <c r="E205" s="211" t="s">
        <v>531</v>
      </c>
      <c r="F205" s="250"/>
      <c r="G205" s="221"/>
      <c r="H205" s="196"/>
    </row>
    <row r="206" spans="1:11" ht="30" customHeight="1">
      <c r="A206" s="209">
        <f t="shared" si="7"/>
        <v>198</v>
      </c>
      <c r="B206" s="209">
        <f t="shared" si="6"/>
        <v>20</v>
      </c>
      <c r="C206" s="242" t="s">
        <v>509</v>
      </c>
      <c r="D206" s="243" t="s">
        <v>303</v>
      </c>
      <c r="E206" s="216"/>
      <c r="F206" s="250"/>
      <c r="G206" s="221"/>
      <c r="H206" s="196"/>
    </row>
    <row r="207" spans="1:11" ht="30" customHeight="1">
      <c r="A207" s="209">
        <f t="shared" si="7"/>
        <v>199</v>
      </c>
      <c r="B207" s="209">
        <f t="shared" si="6"/>
        <v>21</v>
      </c>
      <c r="C207" s="244" t="s">
        <v>86</v>
      </c>
      <c r="D207" s="245" t="s">
        <v>116</v>
      </c>
      <c r="E207" s="216"/>
      <c r="F207" s="250"/>
      <c r="G207" s="221"/>
      <c r="H207" s="196"/>
    </row>
    <row r="208" spans="1:11" ht="30" customHeight="1">
      <c r="A208" s="209">
        <f t="shared" si="7"/>
        <v>200</v>
      </c>
      <c r="B208" s="209">
        <f t="shared" si="6"/>
        <v>22</v>
      </c>
      <c r="C208" s="227" t="s">
        <v>66</v>
      </c>
      <c r="D208" s="228" t="s">
        <v>48</v>
      </c>
      <c r="E208" s="86"/>
      <c r="F208" s="250"/>
      <c r="G208" s="221"/>
      <c r="H208" s="196"/>
      <c r="K208" s="27">
        <f>K104*10.5%</f>
        <v>0</v>
      </c>
    </row>
    <row r="209" spans="1:8" ht="30" customHeight="1">
      <c r="A209" s="209">
        <f t="shared" si="7"/>
        <v>201</v>
      </c>
      <c r="B209" s="209">
        <v>1</v>
      </c>
      <c r="C209" s="229" t="s">
        <v>66</v>
      </c>
      <c r="D209" s="230" t="s">
        <v>136</v>
      </c>
      <c r="E209" s="211" t="s">
        <v>532</v>
      </c>
      <c r="F209" s="250">
        <v>27</v>
      </c>
      <c r="G209" s="221"/>
      <c r="H209" s="195"/>
    </row>
    <row r="210" spans="1:8" ht="30" customHeight="1">
      <c r="A210" s="209">
        <f t="shared" si="7"/>
        <v>202</v>
      </c>
      <c r="B210" s="209">
        <f t="shared" ref="B210:B257" si="8">+B209+1</f>
        <v>2</v>
      </c>
      <c r="C210" s="227" t="s">
        <v>510</v>
      </c>
      <c r="D210" s="228" t="s">
        <v>137</v>
      </c>
      <c r="E210" s="86"/>
      <c r="F210" s="250"/>
      <c r="G210" s="221"/>
      <c r="H210" s="195"/>
    </row>
    <row r="211" spans="1:8" ht="30" customHeight="1">
      <c r="A211" s="209">
        <f t="shared" si="7"/>
        <v>203</v>
      </c>
      <c r="B211" s="209">
        <f t="shared" si="8"/>
        <v>3</v>
      </c>
      <c r="C211" s="229" t="s">
        <v>510</v>
      </c>
      <c r="D211" s="230" t="s">
        <v>138</v>
      </c>
      <c r="E211" s="86"/>
      <c r="F211" s="250"/>
      <c r="G211" s="221"/>
      <c r="H211" s="195"/>
    </row>
    <row r="212" spans="1:8" ht="30" customHeight="1">
      <c r="A212" s="209">
        <f t="shared" si="7"/>
        <v>204</v>
      </c>
      <c r="B212" s="209">
        <f t="shared" si="8"/>
        <v>4</v>
      </c>
      <c r="C212" s="227" t="s">
        <v>105</v>
      </c>
      <c r="D212" s="228" t="s">
        <v>139</v>
      </c>
      <c r="E212" s="86"/>
      <c r="F212" s="250"/>
      <c r="G212" s="221"/>
      <c r="H212" s="195"/>
    </row>
    <row r="213" spans="1:8" ht="30" customHeight="1">
      <c r="A213" s="209">
        <f t="shared" si="7"/>
        <v>205</v>
      </c>
      <c r="B213" s="209">
        <f t="shared" si="8"/>
        <v>5</v>
      </c>
      <c r="C213" s="229" t="s">
        <v>511</v>
      </c>
      <c r="D213" s="230" t="s">
        <v>140</v>
      </c>
      <c r="E213" s="86"/>
      <c r="F213" s="250"/>
      <c r="G213" s="221"/>
      <c r="H213" s="195"/>
    </row>
    <row r="214" spans="1:8" ht="30" customHeight="1">
      <c r="A214" s="209">
        <f t="shared" si="7"/>
        <v>206</v>
      </c>
      <c r="B214" s="209">
        <f t="shared" si="8"/>
        <v>6</v>
      </c>
      <c r="C214" s="227" t="s">
        <v>514</v>
      </c>
      <c r="D214" s="228" t="s">
        <v>141</v>
      </c>
      <c r="E214" s="86"/>
      <c r="F214" s="250"/>
      <c r="G214" s="221"/>
      <c r="H214" s="195"/>
    </row>
    <row r="215" spans="1:8" ht="30" customHeight="1">
      <c r="A215" s="209">
        <f t="shared" si="7"/>
        <v>207</v>
      </c>
      <c r="B215" s="209">
        <f t="shared" si="8"/>
        <v>7</v>
      </c>
      <c r="C215" s="229" t="s">
        <v>409</v>
      </c>
      <c r="D215" s="230" t="s">
        <v>111</v>
      </c>
      <c r="E215" s="86"/>
      <c r="F215" s="250"/>
      <c r="G215" s="221"/>
      <c r="H215" s="195"/>
    </row>
    <row r="216" spans="1:8" ht="30" customHeight="1">
      <c r="A216" s="209">
        <f t="shared" si="7"/>
        <v>208</v>
      </c>
      <c r="B216" s="209">
        <f t="shared" si="8"/>
        <v>8</v>
      </c>
      <c r="C216" s="227" t="s">
        <v>143</v>
      </c>
      <c r="D216" s="228" t="s">
        <v>144</v>
      </c>
      <c r="E216" s="86"/>
      <c r="F216" s="250"/>
      <c r="G216" s="221"/>
      <c r="H216" s="195"/>
    </row>
    <row r="217" spans="1:8" ht="30" customHeight="1">
      <c r="A217" s="209">
        <f t="shared" si="7"/>
        <v>209</v>
      </c>
      <c r="B217" s="209">
        <f t="shared" si="8"/>
        <v>9</v>
      </c>
      <c r="C217" s="229" t="s">
        <v>145</v>
      </c>
      <c r="D217" s="230" t="s">
        <v>146</v>
      </c>
      <c r="E217" s="86"/>
      <c r="F217" s="250"/>
      <c r="G217" s="221"/>
      <c r="H217" s="195"/>
    </row>
    <row r="218" spans="1:8" ht="30" customHeight="1">
      <c r="A218" s="209">
        <f t="shared" si="7"/>
        <v>210</v>
      </c>
      <c r="B218" s="209">
        <f t="shared" si="8"/>
        <v>10</v>
      </c>
      <c r="C218" s="227" t="s">
        <v>515</v>
      </c>
      <c r="D218" s="228" t="s">
        <v>62</v>
      </c>
      <c r="E218" s="86"/>
      <c r="F218" s="250"/>
      <c r="G218" s="221"/>
      <c r="H218" s="195"/>
    </row>
    <row r="219" spans="1:8" ht="30" customHeight="1">
      <c r="A219" s="209">
        <f t="shared" si="7"/>
        <v>211</v>
      </c>
      <c r="B219" s="209">
        <f t="shared" si="8"/>
        <v>11</v>
      </c>
      <c r="C219" s="229" t="s">
        <v>426</v>
      </c>
      <c r="D219" s="230" t="s">
        <v>245</v>
      </c>
      <c r="E219" s="86"/>
      <c r="F219" s="250"/>
      <c r="G219" s="221"/>
      <c r="H219" s="195"/>
    </row>
    <row r="220" spans="1:8" ht="30" customHeight="1">
      <c r="A220" s="209">
        <f t="shared" si="7"/>
        <v>212</v>
      </c>
      <c r="B220" s="209">
        <f t="shared" si="8"/>
        <v>12</v>
      </c>
      <c r="C220" s="227" t="s">
        <v>516</v>
      </c>
      <c r="D220" s="228" t="s">
        <v>225</v>
      </c>
      <c r="E220" s="86"/>
      <c r="F220" s="250"/>
      <c r="G220" s="221"/>
      <c r="H220" s="195"/>
    </row>
    <row r="221" spans="1:8" ht="30" customHeight="1">
      <c r="A221" s="209">
        <f t="shared" si="7"/>
        <v>213</v>
      </c>
      <c r="B221" s="209">
        <f t="shared" si="8"/>
        <v>13</v>
      </c>
      <c r="C221" s="229" t="s">
        <v>268</v>
      </c>
      <c r="D221" s="230" t="s">
        <v>228</v>
      </c>
      <c r="E221" s="86"/>
      <c r="F221" s="250"/>
      <c r="G221" s="221"/>
      <c r="H221" s="195"/>
    </row>
    <row r="222" spans="1:8" ht="30" customHeight="1">
      <c r="A222" s="209">
        <f t="shared" si="7"/>
        <v>214</v>
      </c>
      <c r="B222" s="209">
        <f t="shared" si="8"/>
        <v>14</v>
      </c>
      <c r="C222" s="227" t="s">
        <v>269</v>
      </c>
      <c r="D222" s="228" t="s">
        <v>123</v>
      </c>
      <c r="E222" s="86"/>
      <c r="F222" s="250"/>
      <c r="G222" s="221"/>
      <c r="H222" s="195"/>
    </row>
    <row r="223" spans="1:8" ht="30" customHeight="1">
      <c r="A223" s="209">
        <f t="shared" si="7"/>
        <v>215</v>
      </c>
      <c r="B223" s="209">
        <f t="shared" si="8"/>
        <v>15</v>
      </c>
      <c r="C223" s="229" t="s">
        <v>50</v>
      </c>
      <c r="D223" s="230" t="s">
        <v>54</v>
      </c>
      <c r="E223" s="86"/>
      <c r="F223" s="250"/>
      <c r="G223" s="221"/>
      <c r="H223" s="195"/>
    </row>
    <row r="224" spans="1:8" ht="30" customHeight="1">
      <c r="A224" s="209">
        <f t="shared" si="7"/>
        <v>216</v>
      </c>
      <c r="B224" s="209">
        <f t="shared" si="8"/>
        <v>16</v>
      </c>
      <c r="C224" s="227" t="s">
        <v>147</v>
      </c>
      <c r="D224" s="228" t="s">
        <v>148</v>
      </c>
      <c r="E224" s="86"/>
      <c r="F224" s="250"/>
      <c r="G224" s="221"/>
      <c r="H224" s="195"/>
    </row>
    <row r="225" spans="1:8" ht="30" customHeight="1">
      <c r="A225" s="209">
        <f t="shared" si="7"/>
        <v>217</v>
      </c>
      <c r="B225" s="209">
        <f t="shared" si="8"/>
        <v>17</v>
      </c>
      <c r="C225" s="229" t="s">
        <v>150</v>
      </c>
      <c r="D225" s="230" t="s">
        <v>123</v>
      </c>
      <c r="E225" s="86"/>
      <c r="F225" s="250"/>
      <c r="G225" s="221"/>
      <c r="H225" s="195"/>
    </row>
    <row r="226" spans="1:8" ht="30" customHeight="1">
      <c r="A226" s="209">
        <f t="shared" si="7"/>
        <v>218</v>
      </c>
      <c r="B226" s="209">
        <f t="shared" si="8"/>
        <v>18</v>
      </c>
      <c r="C226" s="236" t="s">
        <v>281</v>
      </c>
      <c r="D226" s="228" t="s">
        <v>151</v>
      </c>
      <c r="E226" s="86"/>
      <c r="F226" s="250"/>
      <c r="G226" s="221"/>
      <c r="H226" s="195"/>
    </row>
    <row r="227" spans="1:8" ht="30" customHeight="1">
      <c r="A227" s="209">
        <f t="shared" si="7"/>
        <v>219</v>
      </c>
      <c r="B227" s="209">
        <f t="shared" si="8"/>
        <v>19</v>
      </c>
      <c r="C227" s="229" t="s">
        <v>152</v>
      </c>
      <c r="D227" s="230" t="s">
        <v>75</v>
      </c>
      <c r="E227" s="86"/>
      <c r="F227" s="250"/>
      <c r="G227" s="221"/>
      <c r="H227" s="195"/>
    </row>
    <row r="228" spans="1:8" ht="30" customHeight="1">
      <c r="A228" s="209">
        <f t="shared" si="7"/>
        <v>220</v>
      </c>
      <c r="B228" s="209">
        <f t="shared" si="8"/>
        <v>20</v>
      </c>
      <c r="C228" s="234" t="s">
        <v>153</v>
      </c>
      <c r="D228" s="246" t="s">
        <v>154</v>
      </c>
      <c r="E228" s="86"/>
      <c r="F228" s="250"/>
      <c r="G228" s="221"/>
      <c r="H228" s="195"/>
    </row>
    <row r="229" spans="1:8" ht="30" customHeight="1">
      <c r="A229" s="209">
        <f t="shared" si="7"/>
        <v>221</v>
      </c>
      <c r="B229" s="209">
        <f t="shared" si="8"/>
        <v>21</v>
      </c>
      <c r="C229" s="227" t="s">
        <v>155</v>
      </c>
      <c r="D229" s="228" t="s">
        <v>52</v>
      </c>
      <c r="E229" s="86"/>
      <c r="F229" s="250"/>
      <c r="G229" s="221"/>
      <c r="H229" s="195"/>
    </row>
    <row r="230" spans="1:8" ht="30" customHeight="1">
      <c r="A230" s="209">
        <f t="shared" si="7"/>
        <v>222</v>
      </c>
      <c r="B230" s="209">
        <f t="shared" si="8"/>
        <v>22</v>
      </c>
      <c r="C230" s="227" t="s">
        <v>156</v>
      </c>
      <c r="D230" s="228" t="s">
        <v>231</v>
      </c>
      <c r="E230" s="211" t="s">
        <v>532</v>
      </c>
      <c r="F230" s="250"/>
      <c r="G230" s="221"/>
      <c r="H230" s="195"/>
    </row>
    <row r="231" spans="1:8" ht="30" customHeight="1">
      <c r="A231" s="209">
        <f t="shared" si="7"/>
        <v>223</v>
      </c>
      <c r="B231" s="209">
        <f t="shared" si="8"/>
        <v>23</v>
      </c>
      <c r="C231" s="229" t="s">
        <v>157</v>
      </c>
      <c r="D231" s="230" t="s">
        <v>47</v>
      </c>
      <c r="E231" s="86"/>
      <c r="F231" s="250"/>
      <c r="G231" s="221"/>
      <c r="H231" s="195"/>
    </row>
    <row r="232" spans="1:8" ht="30" customHeight="1">
      <c r="A232" s="209">
        <f t="shared" si="7"/>
        <v>224</v>
      </c>
      <c r="B232" s="209">
        <f t="shared" si="8"/>
        <v>24</v>
      </c>
      <c r="C232" s="227" t="s">
        <v>158</v>
      </c>
      <c r="D232" s="228" t="s">
        <v>159</v>
      </c>
      <c r="E232" s="86"/>
      <c r="F232" s="250"/>
      <c r="G232" s="221"/>
      <c r="H232" s="195"/>
    </row>
    <row r="233" spans="1:8" ht="30" customHeight="1">
      <c r="A233" s="209">
        <f t="shared" si="7"/>
        <v>225</v>
      </c>
      <c r="B233" s="209">
        <f t="shared" si="8"/>
        <v>25</v>
      </c>
      <c r="C233" s="229" t="s">
        <v>160</v>
      </c>
      <c r="D233" s="230" t="s">
        <v>123</v>
      </c>
      <c r="E233" s="86"/>
      <c r="F233" s="250"/>
      <c r="G233" s="221"/>
      <c r="H233" s="195"/>
    </row>
    <row r="234" spans="1:8" ht="30" customHeight="1">
      <c r="A234" s="209">
        <f t="shared" si="7"/>
        <v>226</v>
      </c>
      <c r="B234" s="209">
        <f t="shared" si="8"/>
        <v>26</v>
      </c>
      <c r="C234" s="227" t="s">
        <v>448</v>
      </c>
      <c r="D234" s="228" t="s">
        <v>303</v>
      </c>
      <c r="E234" s="86"/>
      <c r="F234" s="250"/>
      <c r="G234" s="221"/>
      <c r="H234" s="195"/>
    </row>
    <row r="235" spans="1:8" ht="30" customHeight="1">
      <c r="A235" s="209">
        <f t="shared" si="7"/>
        <v>227</v>
      </c>
      <c r="B235" s="209">
        <f t="shared" si="8"/>
        <v>27</v>
      </c>
      <c r="C235" s="229" t="s">
        <v>455</v>
      </c>
      <c r="D235" s="230" t="s">
        <v>128</v>
      </c>
      <c r="E235" s="86"/>
      <c r="F235" s="251"/>
      <c r="G235" s="221"/>
      <c r="H235" s="195"/>
    </row>
    <row r="236" spans="1:8" ht="30" customHeight="1">
      <c r="A236" s="209">
        <f t="shared" si="7"/>
        <v>228</v>
      </c>
      <c r="B236" s="209">
        <v>1</v>
      </c>
      <c r="C236" s="227" t="s">
        <v>165</v>
      </c>
      <c r="D236" s="228" t="s">
        <v>106</v>
      </c>
      <c r="E236" s="215" t="s">
        <v>533</v>
      </c>
      <c r="F236" s="250">
        <v>17</v>
      </c>
      <c r="G236" s="221"/>
      <c r="H236" s="195"/>
    </row>
    <row r="237" spans="1:8" ht="30" customHeight="1">
      <c r="A237" s="209">
        <f t="shared" si="7"/>
        <v>229</v>
      </c>
      <c r="B237" s="209">
        <f t="shared" si="8"/>
        <v>2</v>
      </c>
      <c r="C237" s="229" t="s">
        <v>517</v>
      </c>
      <c r="D237" s="230" t="s">
        <v>221</v>
      </c>
      <c r="E237" s="17"/>
      <c r="F237" s="250"/>
      <c r="G237" s="221"/>
      <c r="H237" s="195"/>
    </row>
    <row r="238" spans="1:8" ht="30" customHeight="1">
      <c r="A238" s="209">
        <f t="shared" si="7"/>
        <v>230</v>
      </c>
      <c r="B238" s="209">
        <f t="shared" si="8"/>
        <v>3</v>
      </c>
      <c r="C238" s="227" t="s">
        <v>459</v>
      </c>
      <c r="D238" s="228" t="s">
        <v>54</v>
      </c>
      <c r="E238" s="86"/>
      <c r="F238" s="250"/>
      <c r="G238" s="221"/>
      <c r="H238" s="195"/>
    </row>
    <row r="239" spans="1:8" ht="30" customHeight="1">
      <c r="A239" s="209">
        <f t="shared" si="7"/>
        <v>231</v>
      </c>
      <c r="B239" s="209">
        <f t="shared" si="8"/>
        <v>4</v>
      </c>
      <c r="C239" s="229" t="s">
        <v>510</v>
      </c>
      <c r="D239" s="230" t="s">
        <v>235</v>
      </c>
      <c r="E239" s="86"/>
      <c r="F239" s="250"/>
      <c r="G239" s="221"/>
      <c r="H239" s="195"/>
    </row>
    <row r="240" spans="1:8" ht="30" customHeight="1">
      <c r="A240" s="209">
        <f t="shared" si="7"/>
        <v>232</v>
      </c>
      <c r="B240" s="209">
        <f t="shared" si="8"/>
        <v>5</v>
      </c>
      <c r="C240" s="227" t="s">
        <v>518</v>
      </c>
      <c r="D240" s="228" t="s">
        <v>48</v>
      </c>
      <c r="E240" s="86"/>
      <c r="F240" s="250"/>
      <c r="G240" s="221"/>
      <c r="H240" s="195"/>
    </row>
    <row r="241" spans="1:12" ht="30" customHeight="1">
      <c r="A241" s="209">
        <f t="shared" si="7"/>
        <v>233</v>
      </c>
      <c r="B241" s="209">
        <f t="shared" si="8"/>
        <v>6</v>
      </c>
      <c r="C241" s="229" t="s">
        <v>519</v>
      </c>
      <c r="D241" s="230" t="s">
        <v>240</v>
      </c>
      <c r="E241" s="86"/>
      <c r="F241" s="250"/>
      <c r="G241" s="221"/>
      <c r="H241" s="195"/>
      <c r="K241" s="27">
        <f>3.33+0.35</f>
        <v>3.68</v>
      </c>
    </row>
    <row r="242" spans="1:12" ht="30" customHeight="1">
      <c r="A242" s="209">
        <f t="shared" si="7"/>
        <v>234</v>
      </c>
      <c r="B242" s="209">
        <f t="shared" si="8"/>
        <v>7</v>
      </c>
      <c r="C242" s="227" t="s">
        <v>424</v>
      </c>
      <c r="D242" s="228" t="s">
        <v>303</v>
      </c>
      <c r="E242" s="86"/>
      <c r="F242" s="250"/>
      <c r="G242" s="221"/>
      <c r="H242" s="195"/>
      <c r="K242" s="27">
        <f>K241*1490000</f>
        <v>5483200</v>
      </c>
      <c r="L242" s="27">
        <f>3.33*1490000</f>
        <v>4961700</v>
      </c>
    </row>
    <row r="243" spans="1:12" ht="30" customHeight="1">
      <c r="A243" s="209">
        <f t="shared" si="7"/>
        <v>235</v>
      </c>
      <c r="B243" s="209">
        <f t="shared" si="8"/>
        <v>8</v>
      </c>
      <c r="C243" s="229" t="s">
        <v>270</v>
      </c>
      <c r="D243" s="230" t="s">
        <v>271</v>
      </c>
      <c r="E243" s="86"/>
      <c r="F243" s="250"/>
      <c r="G243" s="221"/>
      <c r="H243" s="195"/>
      <c r="K243" s="27">
        <f>K242*10.5%</f>
        <v>575736</v>
      </c>
      <c r="L243" s="27">
        <f>L242*10.5%</f>
        <v>520978.5</v>
      </c>
    </row>
    <row r="244" spans="1:12" ht="30" customHeight="1">
      <c r="A244" s="209">
        <f t="shared" si="7"/>
        <v>236</v>
      </c>
      <c r="B244" s="209">
        <f t="shared" si="8"/>
        <v>9</v>
      </c>
      <c r="C244" s="227" t="s">
        <v>274</v>
      </c>
      <c r="D244" s="228" t="s">
        <v>220</v>
      </c>
      <c r="E244" s="86"/>
      <c r="F244" s="250"/>
      <c r="G244" s="221"/>
      <c r="H244" s="195"/>
      <c r="K244" s="27">
        <f>K242-K243</f>
        <v>4907464</v>
      </c>
      <c r="L244" s="27">
        <f>L242-L243</f>
        <v>4440721.5</v>
      </c>
    </row>
    <row r="245" spans="1:12" ht="30" customHeight="1">
      <c r="A245" s="209">
        <f t="shared" si="7"/>
        <v>237</v>
      </c>
      <c r="B245" s="209">
        <f t="shared" si="8"/>
        <v>10</v>
      </c>
      <c r="C245" s="229" t="s">
        <v>82</v>
      </c>
      <c r="D245" s="230" t="s">
        <v>325</v>
      </c>
      <c r="E245" s="86"/>
      <c r="F245" s="250"/>
      <c r="G245" s="221"/>
      <c r="H245" s="195"/>
      <c r="K245" s="27">
        <f>K244+400000+1000000</f>
        <v>6307464</v>
      </c>
      <c r="L245" s="27">
        <f>L244+L242+1000000+1200000+1000000</f>
        <v>12602421.5</v>
      </c>
    </row>
    <row r="246" spans="1:12" ht="30" customHeight="1">
      <c r="A246" s="209">
        <f t="shared" si="7"/>
        <v>238</v>
      </c>
      <c r="B246" s="209">
        <f t="shared" si="8"/>
        <v>11</v>
      </c>
      <c r="C246" s="227" t="s">
        <v>86</v>
      </c>
      <c r="D246" s="228" t="s">
        <v>65</v>
      </c>
      <c r="E246" s="86"/>
      <c r="F246" s="250"/>
      <c r="G246" s="221"/>
      <c r="H246" s="195"/>
      <c r="K246" s="27">
        <f>K242*1.8</f>
        <v>9869760</v>
      </c>
      <c r="L246" s="27">
        <f>L242*1.8</f>
        <v>8931060</v>
      </c>
    </row>
    <row r="247" spans="1:12" ht="30" customHeight="1">
      <c r="A247" s="209">
        <f t="shared" si="7"/>
        <v>239</v>
      </c>
      <c r="B247" s="209">
        <f t="shared" si="8"/>
        <v>12</v>
      </c>
      <c r="C247" s="229" t="s">
        <v>520</v>
      </c>
      <c r="D247" s="230" t="s">
        <v>388</v>
      </c>
      <c r="E247" s="86"/>
      <c r="F247" s="250"/>
      <c r="G247" s="221"/>
      <c r="H247" s="195"/>
      <c r="K247" s="27">
        <f>9000000+3600000</f>
        <v>12600000</v>
      </c>
      <c r="L247" s="27">
        <f>9000000+10800000</f>
        <v>19800000</v>
      </c>
    </row>
    <row r="248" spans="1:12" ht="30" customHeight="1">
      <c r="A248" s="209">
        <f t="shared" si="7"/>
        <v>240</v>
      </c>
      <c r="B248" s="209">
        <f t="shared" si="8"/>
        <v>13</v>
      </c>
      <c r="C248" s="227" t="s">
        <v>389</v>
      </c>
      <c r="D248" s="228" t="s">
        <v>388</v>
      </c>
      <c r="E248" s="86"/>
      <c r="F248" s="250"/>
      <c r="G248" s="221"/>
      <c r="H248" s="195"/>
      <c r="K248" s="27" t="e">
        <f>#REF!-K247</f>
        <v>#REF!</v>
      </c>
      <c r="L248" s="27" t="e">
        <f>#REF!-L247</f>
        <v>#REF!</v>
      </c>
    </row>
    <row r="249" spans="1:12" ht="30" customHeight="1">
      <c r="A249" s="209">
        <f t="shared" si="7"/>
        <v>241</v>
      </c>
      <c r="B249" s="209">
        <f t="shared" si="8"/>
        <v>14</v>
      </c>
      <c r="C249" s="229" t="s">
        <v>521</v>
      </c>
      <c r="D249" s="230" t="s">
        <v>112</v>
      </c>
      <c r="E249" s="86"/>
      <c r="F249" s="250"/>
      <c r="G249" s="221"/>
      <c r="H249" s="195"/>
    </row>
    <row r="250" spans="1:12" ht="30" customHeight="1">
      <c r="A250" s="209">
        <f t="shared" si="7"/>
        <v>242</v>
      </c>
      <c r="B250" s="209">
        <f t="shared" si="8"/>
        <v>15</v>
      </c>
      <c r="C250" s="227" t="s">
        <v>454</v>
      </c>
      <c r="D250" s="228" t="s">
        <v>48</v>
      </c>
      <c r="E250" s="86"/>
      <c r="F250" s="250"/>
      <c r="G250" s="221"/>
      <c r="H250" s="195"/>
    </row>
    <row r="251" spans="1:12" ht="30" customHeight="1">
      <c r="A251" s="209">
        <f t="shared" si="7"/>
        <v>243</v>
      </c>
      <c r="B251" s="209">
        <f t="shared" si="8"/>
        <v>16</v>
      </c>
      <c r="C251" s="227" t="s">
        <v>70</v>
      </c>
      <c r="D251" s="228" t="s">
        <v>94</v>
      </c>
      <c r="E251" s="86"/>
      <c r="F251" s="250"/>
      <c r="G251" s="221"/>
      <c r="H251" s="195"/>
    </row>
    <row r="252" spans="1:12" s="204" customFormat="1" ht="30" customHeight="1">
      <c r="A252" s="209">
        <f t="shared" si="7"/>
        <v>244</v>
      </c>
      <c r="B252" s="210">
        <f t="shared" si="8"/>
        <v>17</v>
      </c>
      <c r="C252" s="240" t="s">
        <v>526</v>
      </c>
      <c r="D252" s="241" t="s">
        <v>332</v>
      </c>
      <c r="E252" s="220"/>
      <c r="F252" s="251"/>
      <c r="G252" s="224"/>
      <c r="H252" s="202"/>
    </row>
    <row r="253" spans="1:12" ht="30" customHeight="1">
      <c r="A253" s="209">
        <f t="shared" si="7"/>
        <v>245</v>
      </c>
      <c r="B253" s="209">
        <v>1</v>
      </c>
      <c r="C253" s="229" t="s">
        <v>119</v>
      </c>
      <c r="D253" s="230" t="s">
        <v>161</v>
      </c>
      <c r="E253" s="211" t="s">
        <v>534</v>
      </c>
      <c r="F253" s="250">
        <v>5</v>
      </c>
      <c r="G253" s="221"/>
    </row>
    <row r="254" spans="1:12" ht="30" customHeight="1">
      <c r="A254" s="209">
        <f t="shared" si="7"/>
        <v>246</v>
      </c>
      <c r="B254" s="209">
        <f t="shared" si="8"/>
        <v>2</v>
      </c>
      <c r="C254" s="234" t="s">
        <v>126</v>
      </c>
      <c r="D254" s="246" t="s">
        <v>41</v>
      </c>
      <c r="E254" s="86"/>
      <c r="F254" s="250"/>
      <c r="G254" s="221"/>
    </row>
    <row r="255" spans="1:12" ht="30" customHeight="1">
      <c r="A255" s="209">
        <f t="shared" si="7"/>
        <v>247</v>
      </c>
      <c r="B255" s="209">
        <f t="shared" si="8"/>
        <v>3</v>
      </c>
      <c r="C255" s="229" t="s">
        <v>239</v>
      </c>
      <c r="D255" s="230" t="s">
        <v>117</v>
      </c>
      <c r="E255" s="211" t="s">
        <v>534</v>
      </c>
      <c r="F255" s="250"/>
      <c r="G255" s="221"/>
    </row>
    <row r="256" spans="1:12" ht="30" customHeight="1">
      <c r="A256" s="209">
        <f t="shared" si="7"/>
        <v>248</v>
      </c>
      <c r="B256" s="209">
        <f t="shared" si="8"/>
        <v>4</v>
      </c>
      <c r="C256" s="227" t="s">
        <v>522</v>
      </c>
      <c r="D256" s="228" t="s">
        <v>110</v>
      </c>
      <c r="E256" s="86"/>
      <c r="F256" s="250"/>
      <c r="G256" s="221"/>
    </row>
    <row r="257" spans="1:7" ht="30" customHeight="1">
      <c r="A257" s="209">
        <f t="shared" si="7"/>
        <v>249</v>
      </c>
      <c r="B257" s="209">
        <f t="shared" si="8"/>
        <v>5</v>
      </c>
      <c r="C257" s="208" t="s">
        <v>277</v>
      </c>
      <c r="D257" s="182" t="s">
        <v>278</v>
      </c>
      <c r="E257" s="86"/>
      <c r="F257" s="250"/>
      <c r="G257" s="221"/>
    </row>
    <row r="258" spans="1:7" ht="20.25" customHeight="1">
      <c r="A258" s="86"/>
      <c r="B258" s="50"/>
      <c r="C258" s="201" t="s">
        <v>43</v>
      </c>
      <c r="D258" s="16"/>
      <c r="E258" s="17"/>
      <c r="F258" s="248">
        <f>SUM(F9:F257)</f>
        <v>249</v>
      </c>
      <c r="G258" s="191"/>
    </row>
    <row r="259" spans="1:7">
      <c r="A259" s="87"/>
      <c r="B259" s="87"/>
      <c r="C259" s="66"/>
      <c r="D259" s="66"/>
      <c r="E259" s="68"/>
      <c r="F259" s="69"/>
      <c r="G259" s="192"/>
    </row>
    <row r="260" spans="1:7" ht="18.75" customHeight="1">
      <c r="A260" s="252"/>
      <c r="B260" s="252"/>
      <c r="C260" s="252"/>
      <c r="D260" s="252"/>
      <c r="E260" s="252" t="s">
        <v>529</v>
      </c>
      <c r="F260" s="252"/>
      <c r="G260" s="252"/>
    </row>
    <row r="261" spans="1:7">
      <c r="A261" s="205"/>
      <c r="B261" s="205"/>
      <c r="C261" s="205"/>
      <c r="D261" s="261"/>
      <c r="E261" s="261"/>
      <c r="F261" s="261"/>
      <c r="G261" s="197"/>
    </row>
    <row r="262" spans="1:7" ht="12" customHeight="1">
      <c r="A262" s="259"/>
      <c r="B262" s="259"/>
      <c r="C262" s="259"/>
      <c r="D262" s="259"/>
      <c r="E262" s="253"/>
      <c r="F262" s="253"/>
    </row>
    <row r="263" spans="1:7">
      <c r="A263" s="205"/>
      <c r="B263" s="205"/>
      <c r="C263" s="205"/>
      <c r="D263" s="205"/>
      <c r="E263" s="206"/>
      <c r="F263" s="205"/>
    </row>
    <row r="264" spans="1:7" ht="13.5" customHeight="1">
      <c r="A264" s="205"/>
      <c r="B264" s="205"/>
      <c r="C264" s="205"/>
      <c r="D264" s="205"/>
      <c r="E264" s="206"/>
      <c r="F264" s="205"/>
    </row>
    <row r="265" spans="1:7">
      <c r="A265" s="205"/>
      <c r="B265" s="205"/>
      <c r="C265" s="205"/>
      <c r="D265" s="205"/>
      <c r="E265" s="206"/>
      <c r="F265" s="205"/>
      <c r="G265" s="193"/>
    </row>
    <row r="266" spans="1:7">
      <c r="A266" s="205"/>
      <c r="B266" s="205"/>
      <c r="C266" s="205"/>
      <c r="D266" s="205"/>
      <c r="E266" s="206"/>
      <c r="F266" s="205"/>
    </row>
    <row r="267" spans="1:7" ht="18" customHeight="1">
      <c r="A267" s="259"/>
      <c r="B267" s="259"/>
      <c r="C267" s="258"/>
      <c r="D267" s="258"/>
      <c r="E267" s="258"/>
      <c r="F267" s="258"/>
      <c r="G267" s="22"/>
    </row>
  </sheetData>
  <mergeCells count="39">
    <mergeCell ref="E2:G2"/>
    <mergeCell ref="D261:F261"/>
    <mergeCell ref="A262:B262"/>
    <mergeCell ref="C262:D262"/>
    <mergeCell ref="E262:F262"/>
    <mergeCell ref="F187:F208"/>
    <mergeCell ref="F209:F235"/>
    <mergeCell ref="F118:F124"/>
    <mergeCell ref="F92:F103"/>
    <mergeCell ref="A267:B267"/>
    <mergeCell ref="C267:D267"/>
    <mergeCell ref="F236:F252"/>
    <mergeCell ref="F253:F257"/>
    <mergeCell ref="F9:F12"/>
    <mergeCell ref="E260:G260"/>
    <mergeCell ref="F125:F130"/>
    <mergeCell ref="F131:F158"/>
    <mergeCell ref="F159:F165"/>
    <mergeCell ref="F166:F186"/>
    <mergeCell ref="F104:F107"/>
    <mergeCell ref="F108:F109"/>
    <mergeCell ref="F110:F114"/>
    <mergeCell ref="F115:F116"/>
    <mergeCell ref="E267:F267"/>
    <mergeCell ref="A3:D3"/>
    <mergeCell ref="A260:D260"/>
    <mergeCell ref="F13:F34"/>
    <mergeCell ref="F35:F58"/>
    <mergeCell ref="F61:F67"/>
    <mergeCell ref="A1:D1"/>
    <mergeCell ref="F59:F60"/>
    <mergeCell ref="F76:F91"/>
    <mergeCell ref="F68:F69"/>
    <mergeCell ref="F70:F75"/>
    <mergeCell ref="A2:D2"/>
    <mergeCell ref="A5:G5"/>
    <mergeCell ref="A4:D4"/>
    <mergeCell ref="C7:D7"/>
    <mergeCell ref="E1:G1"/>
  </mergeCells>
  <phoneticPr fontId="7" type="noConversion"/>
  <printOptions horizontalCentered="1"/>
  <pageMargins left="0.26" right="0.18" top="0.34" bottom="0.46" header="0.1" footer="0.17"/>
  <pageSetup paperSize="9" orientation="portrait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"/>
  <sheetViews>
    <sheetView zoomScaleNormal="100" workbookViewId="0">
      <selection activeCell="D20" sqref="D20:G20"/>
    </sheetView>
  </sheetViews>
  <sheetFormatPr defaultRowHeight="12.75"/>
  <cols>
    <col min="1" max="1" width="4" customWidth="1"/>
    <col min="2" max="2" width="18.140625" customWidth="1"/>
    <col min="3" max="3" width="7.7109375" customWidth="1"/>
    <col min="4" max="4" width="8.5703125" customWidth="1"/>
    <col min="5" max="5" width="14.7109375" customWidth="1"/>
    <col min="6" max="6" width="14.140625" customWidth="1"/>
    <col min="8" max="8" width="10" customWidth="1"/>
    <col min="9" max="9" width="19.28515625" customWidth="1"/>
  </cols>
  <sheetData>
    <row r="1" spans="1:9" ht="14.25">
      <c r="A1" s="272" t="s">
        <v>282</v>
      </c>
      <c r="B1" s="272"/>
      <c r="C1" s="272"/>
      <c r="D1" s="272"/>
      <c r="E1" s="75"/>
      <c r="F1" s="271" t="s">
        <v>336</v>
      </c>
      <c r="G1" s="271"/>
      <c r="H1" s="271"/>
      <c r="I1" s="271"/>
    </row>
    <row r="2" spans="1:9" ht="14.25">
      <c r="A2" s="273" t="s">
        <v>283</v>
      </c>
      <c r="B2" s="273"/>
      <c r="C2" s="273"/>
      <c r="D2" s="273"/>
      <c r="E2" s="76"/>
      <c r="F2" s="274" t="s">
        <v>337</v>
      </c>
      <c r="G2" s="274"/>
      <c r="H2" s="274"/>
      <c r="I2" s="274"/>
    </row>
    <row r="3" spans="1:9" ht="39.75" customHeight="1">
      <c r="A3" s="53"/>
      <c r="B3" s="53"/>
      <c r="C3" s="53"/>
      <c r="D3" s="53"/>
      <c r="E3" s="53"/>
      <c r="F3" s="53"/>
      <c r="G3" s="53"/>
      <c r="H3" s="53"/>
      <c r="I3" s="51"/>
    </row>
    <row r="4" spans="1:9" ht="32.25" customHeight="1">
      <c r="A4" s="262" t="s">
        <v>338</v>
      </c>
      <c r="B4" s="262"/>
      <c r="C4" s="262"/>
      <c r="D4" s="262"/>
      <c r="E4" s="262"/>
      <c r="F4" s="262"/>
      <c r="G4" s="262"/>
      <c r="H4" s="262"/>
      <c r="I4" s="262"/>
    </row>
    <row r="5" spans="1:9" ht="16.5" customHeight="1">
      <c r="A5" s="262" t="s">
        <v>344</v>
      </c>
      <c r="B5" s="262"/>
      <c r="C5" s="262"/>
      <c r="D5" s="262"/>
      <c r="E5" s="262"/>
      <c r="F5" s="262"/>
      <c r="G5" s="262"/>
      <c r="H5" s="262"/>
      <c r="I5" s="262"/>
    </row>
    <row r="6" spans="1:9" ht="18" customHeight="1">
      <c r="A6" s="262" t="s">
        <v>345</v>
      </c>
      <c r="B6" s="262"/>
      <c r="C6" s="262"/>
      <c r="D6" s="262"/>
      <c r="E6" s="262"/>
      <c r="F6" s="262"/>
      <c r="G6" s="262"/>
      <c r="H6" s="262"/>
      <c r="I6" s="262"/>
    </row>
    <row r="7" spans="1:9" ht="15.75">
      <c r="A7" s="1"/>
      <c r="B7" s="1"/>
      <c r="C7" s="1"/>
      <c r="D7" s="1"/>
      <c r="E7" s="1"/>
      <c r="F7" s="1"/>
      <c r="G7" s="1"/>
      <c r="H7" s="1"/>
      <c r="I7" s="1"/>
    </row>
    <row r="8" spans="1:9" ht="12.75" customHeight="1">
      <c r="A8" s="269" t="s">
        <v>36</v>
      </c>
      <c r="B8" s="269" t="s">
        <v>284</v>
      </c>
      <c r="C8" s="269"/>
      <c r="D8" s="267" t="s">
        <v>310</v>
      </c>
      <c r="E8" s="267" t="s">
        <v>285</v>
      </c>
      <c r="F8" s="267" t="s">
        <v>285</v>
      </c>
      <c r="G8" s="269" t="s">
        <v>286</v>
      </c>
      <c r="H8" s="265" t="s">
        <v>40</v>
      </c>
      <c r="I8" s="267" t="s">
        <v>244</v>
      </c>
    </row>
    <row r="9" spans="1:9" ht="12.75" customHeight="1">
      <c r="A9" s="270"/>
      <c r="B9" s="270"/>
      <c r="C9" s="270"/>
      <c r="D9" s="268"/>
      <c r="E9" s="268"/>
      <c r="F9" s="268"/>
      <c r="G9" s="270"/>
      <c r="H9" s="266"/>
      <c r="I9" s="268"/>
    </row>
    <row r="10" spans="1:9" ht="15.75">
      <c r="A10" s="43">
        <v>1</v>
      </c>
      <c r="B10" s="47" t="s">
        <v>326</v>
      </c>
      <c r="C10" s="48" t="s">
        <v>253</v>
      </c>
      <c r="D10" s="78" t="s">
        <v>341</v>
      </c>
      <c r="E10" s="77">
        <v>1603205355891</v>
      </c>
      <c r="F10" s="49" t="s">
        <v>327</v>
      </c>
      <c r="G10" s="43">
        <v>26</v>
      </c>
      <c r="H10" s="79">
        <f>G10*30000</f>
        <v>780000</v>
      </c>
      <c r="I10" s="83"/>
    </row>
    <row r="11" spans="1:9" ht="15.75">
      <c r="A11" s="80"/>
      <c r="B11" s="263" t="s">
        <v>64</v>
      </c>
      <c r="C11" s="263"/>
      <c r="D11" s="80"/>
      <c r="E11" s="80"/>
      <c r="F11" s="80"/>
      <c r="G11" s="9"/>
      <c r="H11" s="81">
        <f>SUM(H10)</f>
        <v>780000</v>
      </c>
      <c r="I11" s="80"/>
    </row>
    <row r="12" spans="1:9" ht="15.75">
      <c r="A12" s="1"/>
      <c r="B12" s="39" t="s">
        <v>339</v>
      </c>
      <c r="C12" s="21" t="s">
        <v>349</v>
      </c>
      <c r="D12" s="21"/>
      <c r="E12" s="21"/>
      <c r="F12" s="21"/>
      <c r="G12" s="21"/>
      <c r="H12" s="21"/>
      <c r="I12" s="1"/>
    </row>
    <row r="13" spans="1:9" ht="15.75">
      <c r="A13" s="1"/>
      <c r="B13" s="39"/>
      <c r="C13" s="82"/>
      <c r="D13" s="82"/>
      <c r="E13" s="82"/>
      <c r="F13" s="82"/>
      <c r="G13" s="82"/>
      <c r="H13" s="82"/>
      <c r="I13" s="1" t="s">
        <v>343</v>
      </c>
    </row>
    <row r="14" spans="1:9" ht="15.75">
      <c r="A14" s="1"/>
      <c r="B14" s="1"/>
      <c r="C14" s="1"/>
      <c r="D14" s="1"/>
      <c r="E14" s="1"/>
      <c r="F14" s="1"/>
      <c r="G14" s="264" t="s">
        <v>346</v>
      </c>
      <c r="H14" s="264"/>
      <c r="I14" s="264"/>
    </row>
    <row r="15" spans="1:9" ht="14.25">
      <c r="A15" s="271" t="s">
        <v>44</v>
      </c>
      <c r="B15" s="271"/>
      <c r="C15" s="271"/>
      <c r="D15" s="271" t="s">
        <v>309</v>
      </c>
      <c r="E15" s="271"/>
      <c r="F15" s="271"/>
      <c r="G15" s="271"/>
      <c r="H15" s="271" t="s">
        <v>340</v>
      </c>
      <c r="I15" s="271"/>
    </row>
    <row r="16" spans="1:9" ht="15.75">
      <c r="A16" s="1"/>
      <c r="B16" s="1"/>
      <c r="C16" s="1"/>
      <c r="D16" s="1"/>
      <c r="E16" s="1"/>
      <c r="F16" s="1"/>
      <c r="G16" s="1"/>
      <c r="H16" s="1"/>
      <c r="I16" s="1"/>
    </row>
    <row r="17" spans="1:9" ht="15.75">
      <c r="A17" s="1"/>
      <c r="B17" s="1"/>
      <c r="C17" s="1"/>
      <c r="D17" s="1"/>
      <c r="E17" s="1"/>
      <c r="F17" s="1"/>
      <c r="G17" s="1"/>
      <c r="H17" s="1"/>
      <c r="I17" s="1"/>
    </row>
    <row r="18" spans="1:9" ht="15.75">
      <c r="A18" s="1"/>
      <c r="B18" s="1"/>
      <c r="C18" s="1"/>
      <c r="D18" s="1"/>
      <c r="E18" s="1"/>
      <c r="F18" s="1"/>
      <c r="G18" s="1"/>
      <c r="H18" s="1"/>
      <c r="I18" s="1"/>
    </row>
    <row r="19" spans="1:9" ht="15.75">
      <c r="A19" s="1"/>
      <c r="B19" s="1"/>
      <c r="C19" s="1"/>
      <c r="D19" s="1"/>
      <c r="E19" s="1"/>
      <c r="F19" s="1"/>
      <c r="G19" s="1"/>
      <c r="H19" s="1"/>
      <c r="I19" s="1"/>
    </row>
    <row r="20" spans="1:9" ht="15.75">
      <c r="A20" s="262" t="s">
        <v>318</v>
      </c>
      <c r="B20" s="262"/>
      <c r="C20" s="262"/>
      <c r="D20" s="262" t="s">
        <v>315</v>
      </c>
      <c r="E20" s="262"/>
      <c r="F20" s="262"/>
      <c r="G20" s="262"/>
      <c r="H20" s="262" t="s">
        <v>342</v>
      </c>
      <c r="I20" s="262"/>
    </row>
    <row r="21" spans="1:9" ht="15.75">
      <c r="A21" s="1"/>
      <c r="B21" s="1"/>
      <c r="C21" s="1"/>
      <c r="D21" s="1"/>
      <c r="E21" s="1"/>
      <c r="F21" s="1"/>
      <c r="G21" s="1"/>
      <c r="H21" s="1"/>
      <c r="I21" s="1"/>
    </row>
  </sheetData>
  <mergeCells count="23">
    <mergeCell ref="A4:I4"/>
    <mergeCell ref="A5:I5"/>
    <mergeCell ref="A1:D1"/>
    <mergeCell ref="F1:I1"/>
    <mergeCell ref="A2:D2"/>
    <mergeCell ref="F2:I2"/>
    <mergeCell ref="A6:I6"/>
    <mergeCell ref="A15:C15"/>
    <mergeCell ref="D15:G15"/>
    <mergeCell ref="H15:I15"/>
    <mergeCell ref="A8:A9"/>
    <mergeCell ref="B8:C9"/>
    <mergeCell ref="D8:D9"/>
    <mergeCell ref="E8:E9"/>
    <mergeCell ref="H20:I20"/>
    <mergeCell ref="B11:C11"/>
    <mergeCell ref="G14:I14"/>
    <mergeCell ref="H8:H9"/>
    <mergeCell ref="I8:I9"/>
    <mergeCell ref="F8:F9"/>
    <mergeCell ref="G8:G9"/>
    <mergeCell ref="A20:C20"/>
    <mergeCell ref="D20:G20"/>
  </mergeCells>
  <phoneticPr fontId="25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5"/>
  <sheetViews>
    <sheetView topLeftCell="A10" workbookViewId="0">
      <selection activeCell="A7" sqref="A7:J7"/>
    </sheetView>
  </sheetViews>
  <sheetFormatPr defaultRowHeight="12.75"/>
  <cols>
    <col min="1" max="1" width="5.7109375" customWidth="1"/>
    <col min="2" max="2" width="15.28515625" customWidth="1"/>
    <col min="3" max="3" width="10.5703125" customWidth="1"/>
    <col min="4" max="5" width="10.5703125" hidden="1" customWidth="1"/>
    <col min="6" max="6" width="11.85546875" customWidth="1"/>
    <col min="7" max="7" width="8.5703125" customWidth="1"/>
    <col min="8" max="8" width="11.140625" customWidth="1"/>
    <col min="9" max="9" width="3.5703125" customWidth="1"/>
    <col min="10" max="10" width="14.42578125" customWidth="1"/>
    <col min="11" max="11" width="14" customWidth="1"/>
  </cols>
  <sheetData>
    <row r="1" spans="1:11" ht="15.75">
      <c r="A1" s="283" t="s">
        <v>276</v>
      </c>
      <c r="B1" s="283"/>
      <c r="C1" s="283"/>
      <c r="D1" s="161"/>
      <c r="E1" s="161"/>
      <c r="F1" s="262" t="s">
        <v>359</v>
      </c>
      <c r="G1" s="262"/>
      <c r="H1" s="262"/>
      <c r="I1" s="262"/>
      <c r="J1" s="262"/>
    </row>
    <row r="2" spans="1:11" ht="15.75">
      <c r="A2" s="283" t="s">
        <v>356</v>
      </c>
      <c r="B2" s="283"/>
      <c r="C2" s="283"/>
      <c r="D2" s="161"/>
      <c r="E2" s="161"/>
      <c r="F2" s="284" t="s">
        <v>360</v>
      </c>
      <c r="G2" s="284"/>
      <c r="H2" s="284"/>
      <c r="I2" s="284"/>
      <c r="J2" s="284"/>
    </row>
    <row r="3" spans="1:11" ht="15.75">
      <c r="A3" s="285" t="s">
        <v>357</v>
      </c>
      <c r="B3" s="285"/>
      <c r="C3" s="285"/>
      <c r="D3" s="160"/>
      <c r="E3" s="160"/>
      <c r="F3" s="98"/>
      <c r="G3" s="97"/>
      <c r="H3" s="97"/>
      <c r="I3" s="97"/>
      <c r="J3" s="97"/>
    </row>
    <row r="4" spans="1:11" ht="15.75">
      <c r="A4" s="286" t="s">
        <v>358</v>
      </c>
      <c r="B4" s="286"/>
      <c r="C4" s="286"/>
      <c r="D4" s="162"/>
      <c r="E4" s="162"/>
      <c r="F4" s="99"/>
      <c r="G4" s="97"/>
      <c r="H4" s="97"/>
      <c r="I4" s="97"/>
      <c r="J4" s="97"/>
    </row>
    <row r="5" spans="1:11" ht="9.75" customHeight="1">
      <c r="A5" s="5"/>
      <c r="B5" s="5"/>
      <c r="C5" s="5"/>
      <c r="D5" s="5"/>
      <c r="E5" s="5"/>
      <c r="F5" s="97"/>
      <c r="G5" s="97"/>
      <c r="H5" s="97"/>
      <c r="I5" s="97"/>
      <c r="J5" s="97"/>
    </row>
    <row r="6" spans="1:11" ht="33.75" customHeight="1">
      <c r="A6" s="253" t="s">
        <v>32</v>
      </c>
      <c r="B6" s="253"/>
      <c r="C6" s="253"/>
      <c r="D6" s="253"/>
      <c r="E6" s="253"/>
      <c r="F6" s="253"/>
      <c r="G6" s="253"/>
      <c r="H6" s="253"/>
      <c r="I6" s="253"/>
      <c r="J6" s="253"/>
    </row>
    <row r="7" spans="1:11" ht="15.75">
      <c r="A7" s="258" t="e">
        <f>'CN BC'!#REF!</f>
        <v>#REF!</v>
      </c>
      <c r="B7" s="258"/>
      <c r="C7" s="258"/>
      <c r="D7" s="258"/>
      <c r="E7" s="258"/>
      <c r="F7" s="258"/>
      <c r="G7" s="258"/>
      <c r="H7" s="258"/>
      <c r="I7" s="258"/>
      <c r="J7" s="258"/>
    </row>
    <row r="8" spans="1:11" ht="9" customHeight="1">
      <c r="A8" s="10"/>
      <c r="B8" s="42">
        <v>20000</v>
      </c>
      <c r="C8" s="7"/>
      <c r="D8" s="7"/>
      <c r="E8" s="7"/>
      <c r="F8" s="7"/>
      <c r="G8" s="7"/>
      <c r="H8" s="7"/>
      <c r="I8" s="7"/>
      <c r="J8" s="7"/>
    </row>
    <row r="9" spans="1:11" ht="32.25" customHeight="1">
      <c r="A9" s="80" t="s">
        <v>366</v>
      </c>
      <c r="B9" s="263" t="s">
        <v>365</v>
      </c>
      <c r="C9" s="263"/>
      <c r="D9" s="80"/>
      <c r="E9" s="80"/>
      <c r="F9" s="80" t="s">
        <v>364</v>
      </c>
      <c r="G9" s="80" t="s">
        <v>363</v>
      </c>
      <c r="H9" s="80" t="s">
        <v>362</v>
      </c>
      <c r="I9" s="263" t="s">
        <v>361</v>
      </c>
      <c r="J9" s="263"/>
      <c r="K9" s="84" t="s">
        <v>367</v>
      </c>
    </row>
    <row r="10" spans="1:11" s="52" customFormat="1" ht="17.25" customHeight="1">
      <c r="A10" s="180" t="s">
        <v>183</v>
      </c>
      <c r="B10" s="181" t="s">
        <v>27</v>
      </c>
      <c r="C10" s="182" t="s">
        <v>28</v>
      </c>
      <c r="D10" s="182"/>
      <c r="E10" s="182"/>
      <c r="F10" s="277" t="s">
        <v>368</v>
      </c>
      <c r="G10" s="183"/>
      <c r="H10" s="184">
        <f>G10*$B$8</f>
        <v>0</v>
      </c>
      <c r="I10" s="185" t="str">
        <f>A10</f>
        <v>06</v>
      </c>
      <c r="J10" s="186"/>
      <c r="K10" s="187"/>
    </row>
    <row r="11" spans="1:11" s="52" customFormat="1" ht="17.25" customHeight="1">
      <c r="A11" s="96" t="s">
        <v>184</v>
      </c>
      <c r="B11" s="11" t="s">
        <v>29</v>
      </c>
      <c r="C11" s="48" t="s">
        <v>132</v>
      </c>
      <c r="D11" s="48"/>
      <c r="E11" s="48"/>
      <c r="F11" s="277"/>
      <c r="G11" s="165"/>
      <c r="H11" s="71">
        <f>G11*$B$8</f>
        <v>0</v>
      </c>
      <c r="I11" s="178" t="str">
        <f>A11</f>
        <v>07</v>
      </c>
      <c r="J11" s="58"/>
      <c r="K11" s="179"/>
    </row>
    <row r="12" spans="1:11" s="52" customFormat="1" ht="17.25" customHeight="1">
      <c r="A12" s="96" t="s">
        <v>185</v>
      </c>
      <c r="B12" s="11" t="s">
        <v>1</v>
      </c>
      <c r="C12" s="48" t="s">
        <v>30</v>
      </c>
      <c r="D12" s="48"/>
      <c r="E12" s="48"/>
      <c r="F12" s="278"/>
      <c r="G12" s="165"/>
      <c r="H12" s="71">
        <f>G12*$B$8</f>
        <v>0</v>
      </c>
      <c r="I12" s="178" t="str">
        <f>A12</f>
        <v>08</v>
      </c>
      <c r="J12" s="58"/>
      <c r="K12" s="179"/>
    </row>
    <row r="13" spans="1:11" ht="17.25" customHeight="1">
      <c r="A13" s="59" t="s">
        <v>186</v>
      </c>
      <c r="B13" s="37" t="s">
        <v>369</v>
      </c>
      <c r="C13" s="54" t="s">
        <v>370</v>
      </c>
      <c r="D13" s="54"/>
      <c r="E13" s="54"/>
      <c r="F13" s="276" t="s">
        <v>371</v>
      </c>
      <c r="G13" s="165"/>
      <c r="H13" s="38">
        <f t="shared" ref="H13:H31" si="0">G13*$B$8</f>
        <v>0</v>
      </c>
      <c r="I13" s="168" t="str">
        <f>A13</f>
        <v>09</v>
      </c>
      <c r="J13" s="173"/>
      <c r="K13" s="169"/>
    </row>
    <row r="14" spans="1:11" ht="17.25" customHeight="1">
      <c r="A14" s="59" t="s">
        <v>187</v>
      </c>
      <c r="B14" s="37" t="s">
        <v>372</v>
      </c>
      <c r="C14" s="54" t="s">
        <v>373</v>
      </c>
      <c r="D14" s="54"/>
      <c r="E14" s="54"/>
      <c r="F14" s="276"/>
      <c r="G14" s="165"/>
      <c r="H14" s="38">
        <f t="shared" si="0"/>
        <v>0</v>
      </c>
      <c r="I14" s="168" t="str">
        <f t="shared" ref="I14:I20" si="1">A14</f>
        <v>10</v>
      </c>
      <c r="J14" s="173"/>
      <c r="K14" s="169"/>
    </row>
    <row r="15" spans="1:11" s="55" customFormat="1" ht="17.25" customHeight="1">
      <c r="A15" s="59" t="s">
        <v>188</v>
      </c>
      <c r="B15" s="37" t="s">
        <v>374</v>
      </c>
      <c r="C15" s="40" t="s">
        <v>375</v>
      </c>
      <c r="D15" s="40"/>
      <c r="E15" s="40"/>
      <c r="F15" s="276" t="s">
        <v>376</v>
      </c>
      <c r="G15" s="166"/>
      <c r="H15" s="38">
        <f t="shared" si="0"/>
        <v>0</v>
      </c>
      <c r="I15" s="168" t="str">
        <f t="shared" si="1"/>
        <v>11</v>
      </c>
      <c r="J15" s="173"/>
      <c r="K15" s="174"/>
    </row>
    <row r="16" spans="1:11" s="55" customFormat="1" ht="17.25" customHeight="1">
      <c r="A16" s="59" t="s">
        <v>189</v>
      </c>
      <c r="B16" s="37" t="s">
        <v>377</v>
      </c>
      <c r="C16" s="40" t="s">
        <v>378</v>
      </c>
      <c r="D16" s="40"/>
      <c r="E16" s="40"/>
      <c r="F16" s="276"/>
      <c r="G16" s="166"/>
      <c r="H16" s="38">
        <f t="shared" si="0"/>
        <v>0</v>
      </c>
      <c r="I16" s="168" t="str">
        <f t="shared" si="1"/>
        <v>12</v>
      </c>
      <c r="J16" s="173"/>
      <c r="K16" s="174"/>
    </row>
    <row r="17" spans="1:11" s="55" customFormat="1" ht="17.25" customHeight="1">
      <c r="A17" s="59" t="s">
        <v>190</v>
      </c>
      <c r="B17" s="37" t="s">
        <v>379</v>
      </c>
      <c r="C17" s="40" t="s">
        <v>380</v>
      </c>
      <c r="D17" s="40"/>
      <c r="E17" s="40"/>
      <c r="F17" s="276"/>
      <c r="G17" s="166"/>
      <c r="H17" s="38">
        <f t="shared" si="0"/>
        <v>0</v>
      </c>
      <c r="I17" s="168" t="str">
        <f t="shared" si="1"/>
        <v>13</v>
      </c>
      <c r="J17" s="173"/>
      <c r="K17" s="174"/>
    </row>
    <row r="18" spans="1:11" s="55" customFormat="1" ht="17.25" customHeight="1">
      <c r="A18" s="59" t="s">
        <v>191</v>
      </c>
      <c r="B18" s="37" t="s">
        <v>381</v>
      </c>
      <c r="C18" s="40" t="s">
        <v>0</v>
      </c>
      <c r="D18" s="40"/>
      <c r="E18" s="40"/>
      <c r="F18" s="276"/>
      <c r="G18" s="166"/>
      <c r="H18" s="38">
        <f t="shared" si="0"/>
        <v>0</v>
      </c>
      <c r="I18" s="168" t="str">
        <f t="shared" si="1"/>
        <v>14</v>
      </c>
      <c r="J18" s="173"/>
      <c r="K18" s="174"/>
    </row>
    <row r="19" spans="1:11" s="55" customFormat="1" ht="17.25" customHeight="1">
      <c r="A19" s="59" t="s">
        <v>192</v>
      </c>
      <c r="B19" s="37" t="s">
        <v>1</v>
      </c>
      <c r="C19" s="40" t="s">
        <v>2</v>
      </c>
      <c r="D19" s="40"/>
      <c r="E19" s="40"/>
      <c r="F19" s="276"/>
      <c r="G19" s="166"/>
      <c r="H19" s="38">
        <f t="shared" si="0"/>
        <v>0</v>
      </c>
      <c r="I19" s="168" t="str">
        <f t="shared" si="1"/>
        <v>15</v>
      </c>
      <c r="J19" s="173"/>
      <c r="K19" s="174"/>
    </row>
    <row r="20" spans="1:11" s="55" customFormat="1" ht="17.25" customHeight="1">
      <c r="A20" s="59" t="s">
        <v>193</v>
      </c>
      <c r="B20" s="37" t="s">
        <v>3</v>
      </c>
      <c r="C20" s="40" t="s">
        <v>4</v>
      </c>
      <c r="D20" s="40"/>
      <c r="E20" s="40"/>
      <c r="F20" s="276"/>
      <c r="G20" s="166"/>
      <c r="H20" s="38">
        <f t="shared" si="0"/>
        <v>0</v>
      </c>
      <c r="I20" s="168" t="str">
        <f t="shared" si="1"/>
        <v>16</v>
      </c>
      <c r="J20" s="173"/>
      <c r="K20" s="174"/>
    </row>
    <row r="21" spans="1:11" s="55" customFormat="1" ht="17.25" customHeight="1">
      <c r="A21" s="59" t="s">
        <v>194</v>
      </c>
      <c r="B21" s="37" t="s">
        <v>5</v>
      </c>
      <c r="C21" s="40" t="s">
        <v>112</v>
      </c>
      <c r="D21" s="40"/>
      <c r="E21" s="40"/>
      <c r="F21" s="276"/>
      <c r="G21" s="166"/>
      <c r="H21" s="38">
        <f t="shared" si="0"/>
        <v>0</v>
      </c>
      <c r="I21" s="168" t="str">
        <f>A21</f>
        <v>17</v>
      </c>
      <c r="J21" s="173"/>
      <c r="K21" s="174"/>
    </row>
    <row r="22" spans="1:11" s="55" customFormat="1" ht="17.25" customHeight="1">
      <c r="A22" s="59" t="s">
        <v>195</v>
      </c>
      <c r="B22" s="37" t="s">
        <v>6</v>
      </c>
      <c r="C22" s="40" t="s">
        <v>7</v>
      </c>
      <c r="D22" s="40"/>
      <c r="E22" s="40"/>
      <c r="F22" s="276"/>
      <c r="G22" s="166"/>
      <c r="H22" s="38">
        <f t="shared" si="0"/>
        <v>0</v>
      </c>
      <c r="I22" s="168" t="str">
        <f>A22</f>
        <v>18</v>
      </c>
      <c r="J22" s="173"/>
      <c r="K22" s="174"/>
    </row>
    <row r="23" spans="1:11" s="55" customFormat="1" ht="30.75" customHeight="1">
      <c r="A23" s="59" t="s">
        <v>196</v>
      </c>
      <c r="B23" s="37" t="s">
        <v>8</v>
      </c>
      <c r="C23" s="40" t="s">
        <v>9</v>
      </c>
      <c r="D23" s="40"/>
      <c r="E23" s="40"/>
      <c r="F23" s="276"/>
      <c r="G23" s="166"/>
      <c r="H23" s="38">
        <f t="shared" si="0"/>
        <v>0</v>
      </c>
      <c r="I23" s="168" t="str">
        <f>A23</f>
        <v>19</v>
      </c>
      <c r="J23" s="173"/>
      <c r="K23" s="174"/>
    </row>
    <row r="24" spans="1:11" s="55" customFormat="1" ht="20.25" customHeight="1">
      <c r="A24" s="59" t="s">
        <v>197</v>
      </c>
      <c r="B24" s="37" t="s">
        <v>10</v>
      </c>
      <c r="C24" s="40" t="s">
        <v>62</v>
      </c>
      <c r="D24" s="40"/>
      <c r="E24" s="40"/>
      <c r="F24" s="276" t="s">
        <v>17</v>
      </c>
      <c r="G24" s="166"/>
      <c r="H24" s="38">
        <f t="shared" si="0"/>
        <v>0</v>
      </c>
      <c r="I24" s="168" t="str">
        <f t="shared" ref="I24:I29" si="2">A24</f>
        <v>20</v>
      </c>
      <c r="J24" s="173"/>
      <c r="K24" s="174"/>
    </row>
    <row r="25" spans="1:11" s="55" customFormat="1" ht="20.25" customHeight="1">
      <c r="A25" s="59" t="s">
        <v>198</v>
      </c>
      <c r="B25" s="37" t="s">
        <v>11</v>
      </c>
      <c r="C25" s="40" t="s">
        <v>125</v>
      </c>
      <c r="D25" s="40"/>
      <c r="E25" s="40"/>
      <c r="F25" s="276"/>
      <c r="G25" s="166"/>
      <c r="H25" s="38">
        <f t="shared" si="0"/>
        <v>0</v>
      </c>
      <c r="I25" s="168" t="str">
        <f t="shared" si="2"/>
        <v>21</v>
      </c>
      <c r="J25" s="173"/>
      <c r="K25" s="174"/>
    </row>
    <row r="26" spans="1:11" s="55" customFormat="1" ht="20.25" customHeight="1">
      <c r="A26" s="59" t="s">
        <v>242</v>
      </c>
      <c r="B26" s="37" t="s">
        <v>12</v>
      </c>
      <c r="C26" s="40" t="s">
        <v>355</v>
      </c>
      <c r="D26" s="40"/>
      <c r="E26" s="40"/>
      <c r="F26" s="276"/>
      <c r="G26" s="166"/>
      <c r="H26" s="38">
        <f t="shared" si="0"/>
        <v>0</v>
      </c>
      <c r="I26" s="168" t="str">
        <f t="shared" si="2"/>
        <v>22</v>
      </c>
      <c r="J26" s="173"/>
      <c r="K26" s="174"/>
    </row>
    <row r="27" spans="1:11" s="55" customFormat="1" ht="20.25" customHeight="1">
      <c r="A27" s="59" t="s">
        <v>199</v>
      </c>
      <c r="B27" s="37" t="s">
        <v>13</v>
      </c>
      <c r="C27" s="40" t="s">
        <v>14</v>
      </c>
      <c r="D27" s="40"/>
      <c r="E27" s="40"/>
      <c r="F27" s="276"/>
      <c r="G27" s="166"/>
      <c r="H27" s="38">
        <f t="shared" si="0"/>
        <v>0</v>
      </c>
      <c r="I27" s="168" t="str">
        <f t="shared" si="2"/>
        <v>23</v>
      </c>
      <c r="J27" s="173"/>
      <c r="K27" s="174"/>
    </row>
    <row r="28" spans="1:11" s="55" customFormat="1" ht="20.25" customHeight="1">
      <c r="A28" s="59" t="s">
        <v>200</v>
      </c>
      <c r="B28" s="37" t="s">
        <v>15</v>
      </c>
      <c r="C28" s="40" t="s">
        <v>16</v>
      </c>
      <c r="D28" s="40"/>
      <c r="E28" s="40"/>
      <c r="F28" s="276"/>
      <c r="G28" s="166"/>
      <c r="H28" s="38">
        <f t="shared" si="0"/>
        <v>0</v>
      </c>
      <c r="I28" s="168" t="str">
        <f t="shared" si="2"/>
        <v>24</v>
      </c>
      <c r="J28" s="173"/>
      <c r="K28" s="174"/>
    </row>
    <row r="29" spans="1:11" s="55" customFormat="1" ht="20.25" customHeight="1">
      <c r="A29" s="59" t="s">
        <v>201</v>
      </c>
      <c r="B29" s="37" t="s">
        <v>18</v>
      </c>
      <c r="C29" s="40" t="s">
        <v>19</v>
      </c>
      <c r="D29" s="40"/>
      <c r="E29" s="40"/>
      <c r="F29" s="276" t="s">
        <v>26</v>
      </c>
      <c r="G29" s="166"/>
      <c r="H29" s="38">
        <f t="shared" si="0"/>
        <v>0</v>
      </c>
      <c r="I29" s="168" t="str">
        <f t="shared" si="2"/>
        <v>25</v>
      </c>
      <c r="J29" s="173"/>
      <c r="K29" s="174"/>
    </row>
    <row r="30" spans="1:11" s="55" customFormat="1" ht="20.25" customHeight="1">
      <c r="A30" s="59" t="s">
        <v>202</v>
      </c>
      <c r="B30" s="37" t="s">
        <v>20</v>
      </c>
      <c r="C30" s="40" t="s">
        <v>373</v>
      </c>
      <c r="D30" s="40"/>
      <c r="E30" s="40"/>
      <c r="F30" s="276"/>
      <c r="G30" s="166"/>
      <c r="H30" s="38">
        <f t="shared" si="0"/>
        <v>0</v>
      </c>
      <c r="I30" s="168" t="str">
        <f>A30</f>
        <v>26</v>
      </c>
      <c r="J30" s="173"/>
      <c r="K30" s="174"/>
    </row>
    <row r="31" spans="1:11" s="55" customFormat="1" ht="20.25" customHeight="1">
      <c r="A31" s="59" t="s">
        <v>203</v>
      </c>
      <c r="B31" s="37" t="s">
        <v>21</v>
      </c>
      <c r="C31" s="40" t="s">
        <v>0</v>
      </c>
      <c r="D31" s="40"/>
      <c r="E31" s="40"/>
      <c r="F31" s="276"/>
      <c r="G31" s="166"/>
      <c r="H31" s="38">
        <f t="shared" si="0"/>
        <v>0</v>
      </c>
      <c r="I31" s="168" t="str">
        <f>A31</f>
        <v>27</v>
      </c>
      <c r="J31" s="173"/>
      <c r="K31" s="174"/>
    </row>
    <row r="32" spans="1:11" s="55" customFormat="1" ht="20.25" customHeight="1">
      <c r="A32" s="59" t="s">
        <v>204</v>
      </c>
      <c r="B32" s="37" t="s">
        <v>22</v>
      </c>
      <c r="C32" s="40" t="s">
        <v>23</v>
      </c>
      <c r="D32" s="40"/>
      <c r="E32" s="40"/>
      <c r="F32" s="276"/>
      <c r="G32" s="166"/>
      <c r="H32" s="38">
        <f>G32*$B$8</f>
        <v>0</v>
      </c>
      <c r="I32" s="168" t="str">
        <f>A32</f>
        <v>28</v>
      </c>
      <c r="J32" s="173"/>
      <c r="K32" s="174"/>
    </row>
    <row r="33" spans="1:11" s="55" customFormat="1" ht="20.25" customHeight="1">
      <c r="A33" s="59" t="s">
        <v>205</v>
      </c>
      <c r="B33" s="170" t="s">
        <v>24</v>
      </c>
      <c r="C33" s="175" t="s">
        <v>25</v>
      </c>
      <c r="D33" s="175"/>
      <c r="E33" s="175"/>
      <c r="F33" s="282"/>
      <c r="G33" s="177"/>
      <c r="H33" s="65">
        <f>G33*$B$8</f>
        <v>0</v>
      </c>
      <c r="I33" s="171" t="str">
        <f>A33</f>
        <v>29</v>
      </c>
      <c r="J33" s="172"/>
      <c r="K33" s="176"/>
    </row>
    <row r="34" spans="1:11" ht="15.75">
      <c r="A34" s="72"/>
      <c r="B34" s="279" t="s">
        <v>43</v>
      </c>
      <c r="C34" s="279"/>
      <c r="D34" s="72"/>
      <c r="E34" s="72"/>
      <c r="F34" s="74"/>
      <c r="G34" s="164">
        <f>SUM(G10:G33)</f>
        <v>0</v>
      </c>
      <c r="H34" s="20">
        <f>SUM(H10:H33)</f>
        <v>0</v>
      </c>
      <c r="I34" s="280"/>
      <c r="J34" s="281"/>
      <c r="K34" s="167"/>
    </row>
    <row r="35" spans="1:11" ht="10.5" customHeight="1">
      <c r="A35" s="2"/>
      <c r="C35" s="21"/>
      <c r="D35" s="21"/>
      <c r="E35" s="21"/>
      <c r="F35" s="8"/>
      <c r="G35" s="3"/>
      <c r="H35" s="3"/>
      <c r="I35" s="3"/>
      <c r="J35" s="3"/>
    </row>
    <row r="36" spans="1:11" ht="14.25" customHeight="1">
      <c r="A36" s="2"/>
      <c r="B36" s="82" t="e">
        <f ca="1">"Số tiền bằng chữ: "&amp;[2]!DocSoUniH(H34)&amp;" đồng."</f>
        <v>#NAME?</v>
      </c>
      <c r="C36" s="21"/>
      <c r="D36" s="21"/>
      <c r="E36" s="21"/>
      <c r="F36" s="8"/>
      <c r="G36" s="3"/>
      <c r="H36" s="3"/>
      <c r="I36" s="3"/>
      <c r="J36" s="3"/>
    </row>
    <row r="37" spans="1:11" ht="17.25" customHeight="1">
      <c r="A37" s="2"/>
      <c r="B37" s="2"/>
      <c r="C37" s="2"/>
      <c r="D37" s="2"/>
      <c r="E37" s="2"/>
      <c r="F37" s="1"/>
      <c r="G37" s="275" t="e">
        <f>'CN BC'!#REF!</f>
        <v>#REF!</v>
      </c>
      <c r="H37" s="275"/>
      <c r="I37" s="275"/>
      <c r="J37" s="275"/>
    </row>
    <row r="38" spans="1:11" ht="19.5" customHeight="1">
      <c r="A38" s="271" t="s">
        <v>44</v>
      </c>
      <c r="B38" s="271"/>
      <c r="C38" s="271"/>
      <c r="D38" s="163"/>
      <c r="E38" s="163"/>
      <c r="F38" s="271" t="s">
        <v>177</v>
      </c>
      <c r="G38" s="271"/>
      <c r="H38" s="271"/>
      <c r="I38" s="271" t="s">
        <v>252</v>
      </c>
      <c r="J38" s="271"/>
      <c r="K38" s="271"/>
    </row>
    <row r="39" spans="1:11" ht="15.75">
      <c r="A39" s="5"/>
      <c r="B39" s="5"/>
      <c r="C39" s="5"/>
      <c r="D39" s="5"/>
      <c r="E39" s="5"/>
      <c r="F39" s="5"/>
      <c r="G39" s="5"/>
      <c r="H39" s="262"/>
      <c r="I39" s="262"/>
      <c r="J39" s="262"/>
    </row>
    <row r="40" spans="1:11" ht="9.75" customHeight="1">
      <c r="A40" s="2"/>
      <c r="B40" s="1"/>
      <c r="C40" s="1"/>
      <c r="D40" s="1"/>
      <c r="E40" s="1"/>
      <c r="F40" s="1"/>
      <c r="G40" s="1"/>
      <c r="H40" s="2"/>
      <c r="I40" s="2"/>
      <c r="J40" s="1"/>
    </row>
    <row r="41" spans="1:11" ht="9.75" customHeight="1">
      <c r="A41" s="2"/>
      <c r="B41" s="1"/>
      <c r="C41" s="1"/>
      <c r="D41" s="1"/>
      <c r="E41" s="1"/>
      <c r="F41" s="1"/>
      <c r="G41" s="1"/>
      <c r="H41" s="2"/>
      <c r="I41" s="2"/>
      <c r="J41" s="1"/>
    </row>
    <row r="42" spans="1:11" ht="9" customHeight="1">
      <c r="A42" s="2"/>
      <c r="B42" s="1"/>
      <c r="C42" s="1"/>
      <c r="D42" s="1"/>
      <c r="E42" s="1"/>
      <c r="F42" s="1"/>
      <c r="G42" s="1"/>
      <c r="H42" s="2"/>
      <c r="I42" s="2"/>
      <c r="J42" s="1"/>
    </row>
    <row r="43" spans="1:11" ht="15.75">
      <c r="A43" s="2"/>
      <c r="B43" s="1"/>
      <c r="C43" s="1"/>
      <c r="D43" s="1"/>
      <c r="E43" s="1"/>
      <c r="F43" s="1"/>
      <c r="G43" s="1"/>
      <c r="H43" s="2"/>
      <c r="I43" s="2"/>
      <c r="J43" s="1"/>
    </row>
    <row r="44" spans="1:11" ht="15">
      <c r="A44" s="5"/>
      <c r="B44" s="5"/>
      <c r="C44" s="5"/>
      <c r="D44" s="5"/>
      <c r="E44" s="5"/>
      <c r="F44" s="5"/>
      <c r="G44" s="5"/>
      <c r="H44" s="5"/>
      <c r="I44" s="5"/>
      <c r="J44" s="5"/>
    </row>
    <row r="45" spans="1:11" ht="15.75">
      <c r="A45" s="262">
        <f>'CN BC'!A267:D267</f>
        <v>0</v>
      </c>
      <c r="B45" s="262"/>
      <c r="C45" s="262"/>
      <c r="D45" s="4"/>
      <c r="E45" s="4"/>
      <c r="F45" s="262" t="s">
        <v>45</v>
      </c>
      <c r="G45" s="262"/>
      <c r="H45" s="262"/>
      <c r="I45" s="262" t="s">
        <v>342</v>
      </c>
      <c r="J45" s="262"/>
      <c r="K45" s="262"/>
    </row>
  </sheetData>
  <mergeCells count="25">
    <mergeCell ref="F13:F14"/>
    <mergeCell ref="A1:C1"/>
    <mergeCell ref="F1:J1"/>
    <mergeCell ref="A2:C2"/>
    <mergeCell ref="F2:J2"/>
    <mergeCell ref="A3:C3"/>
    <mergeCell ref="A4:C4"/>
    <mergeCell ref="F15:F23"/>
    <mergeCell ref="A6:J6"/>
    <mergeCell ref="A7:J7"/>
    <mergeCell ref="F10:F12"/>
    <mergeCell ref="B34:C34"/>
    <mergeCell ref="I34:J34"/>
    <mergeCell ref="F29:F33"/>
    <mergeCell ref="F24:F28"/>
    <mergeCell ref="B9:C9"/>
    <mergeCell ref="I9:J9"/>
    <mergeCell ref="G37:J37"/>
    <mergeCell ref="A38:C38"/>
    <mergeCell ref="I38:K38"/>
    <mergeCell ref="I45:K45"/>
    <mergeCell ref="F38:H38"/>
    <mergeCell ref="F45:H45"/>
    <mergeCell ref="H39:J39"/>
    <mergeCell ref="A45:C45"/>
  </mergeCells>
  <phoneticPr fontId="25" type="noConversion"/>
  <printOptions horizontalCentered="1"/>
  <pageMargins left="0.56999999999999995" right="0.35" top="0.54" bottom="0.5" header="0.28999999999999998" footer="0.19"/>
  <pageSetup paperSize="9" orientation="portrait" r:id="rId1"/>
  <headerFooter alignWithMargins="0"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A45" workbookViewId="0">
      <selection activeCell="B56" sqref="B56"/>
    </sheetView>
  </sheetViews>
  <sheetFormatPr defaultRowHeight="15.75"/>
  <cols>
    <col min="1" max="1" width="4.140625" style="28" customWidth="1"/>
    <col min="2" max="2" width="17.140625" style="27" customWidth="1"/>
    <col min="3" max="3" width="10.5703125" style="27" customWidth="1"/>
    <col min="4" max="4" width="17.85546875" style="31" hidden="1" customWidth="1"/>
    <col min="5" max="5" width="14.7109375" style="27" hidden="1" customWidth="1"/>
    <col min="6" max="6" width="13.85546875" style="28" customWidth="1"/>
    <col min="7" max="7" width="6.140625" style="27" customWidth="1"/>
    <col min="8" max="8" width="12.42578125" style="29" customWidth="1"/>
    <col min="9" max="9" width="3.5703125" style="90" customWidth="1"/>
    <col min="10" max="10" width="15.42578125" style="30" customWidth="1"/>
    <col min="11" max="11" width="16" style="23" customWidth="1"/>
    <col min="12" max="16384" width="9.140625" style="23"/>
  </cols>
  <sheetData>
    <row r="1" spans="1:12">
      <c r="A1" s="283" t="s">
        <v>276</v>
      </c>
      <c r="B1" s="283"/>
      <c r="C1" s="283"/>
      <c r="D1" s="283"/>
      <c r="E1" s="259" t="s">
        <v>35</v>
      </c>
      <c r="F1" s="259"/>
      <c r="G1" s="259"/>
      <c r="H1" s="259"/>
      <c r="I1" s="259"/>
      <c r="J1" s="259"/>
    </row>
    <row r="2" spans="1:12">
      <c r="A2" s="283" t="s">
        <v>248</v>
      </c>
      <c r="B2" s="283"/>
      <c r="C2" s="283"/>
      <c r="D2" s="283"/>
      <c r="E2" s="290" t="s">
        <v>247</v>
      </c>
      <c r="F2" s="290"/>
      <c r="G2" s="290"/>
      <c r="H2" s="290"/>
      <c r="I2" s="290"/>
      <c r="J2" s="290"/>
    </row>
    <row r="3" spans="1:12">
      <c r="A3" s="285" t="s">
        <v>249</v>
      </c>
      <c r="B3" s="285"/>
      <c r="C3" s="285"/>
      <c r="D3" s="285"/>
      <c r="E3" s="61"/>
      <c r="F3" s="24"/>
      <c r="G3" s="24"/>
      <c r="H3" s="24"/>
      <c r="I3" s="89"/>
      <c r="J3" s="25"/>
    </row>
    <row r="4" spans="1:12">
      <c r="A4" s="286" t="s">
        <v>250</v>
      </c>
      <c r="B4" s="286"/>
      <c r="C4" s="286"/>
      <c r="D4" s="286"/>
      <c r="E4" s="62"/>
      <c r="F4" s="24"/>
      <c r="G4" s="24"/>
      <c r="H4" s="24"/>
      <c r="I4" s="89"/>
      <c r="J4" s="25"/>
    </row>
    <row r="5" spans="1:12" ht="11.25" customHeight="1">
      <c r="A5" s="36"/>
    </row>
    <row r="6" spans="1:12" ht="32.25" customHeight="1">
      <c r="A6" s="253" t="s">
        <v>350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</row>
    <row r="7" spans="1:12">
      <c r="A7" s="259" t="s">
        <v>348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2" ht="11.25" customHeight="1">
      <c r="B8" s="41">
        <v>30000</v>
      </c>
    </row>
    <row r="9" spans="1:12" ht="51" customHeight="1">
      <c r="A9" s="84" t="s">
        <v>36</v>
      </c>
      <c r="B9" s="255" t="s">
        <v>37</v>
      </c>
      <c r="C9" s="287"/>
      <c r="D9" s="56" t="s">
        <v>243</v>
      </c>
      <c r="E9" s="63" t="s">
        <v>264</v>
      </c>
      <c r="F9" s="114" t="s">
        <v>38</v>
      </c>
      <c r="G9" s="12" t="s">
        <v>39</v>
      </c>
      <c r="H9" s="13" t="s">
        <v>40</v>
      </c>
      <c r="I9" s="288" t="s">
        <v>244</v>
      </c>
      <c r="J9" s="289"/>
      <c r="K9" s="100" t="s">
        <v>273</v>
      </c>
    </row>
    <row r="10" spans="1:12" ht="75" customHeight="1">
      <c r="A10" s="85" t="s">
        <v>178</v>
      </c>
      <c r="B10" s="106" t="str">
        <f>'CN BC'!C$9</f>
        <v>Phạm Hữu</v>
      </c>
      <c r="C10" s="107" t="str">
        <f>'CN BC'!D$9</f>
        <v>LỘC</v>
      </c>
      <c r="D10" s="101" t="e">
        <f>'CN BC'!#REF!</f>
        <v>#REF!</v>
      </c>
      <c r="E10" s="85" t="e">
        <f>'CN BC'!#REF!</f>
        <v>#REF!</v>
      </c>
      <c r="F10" s="105" t="str">
        <f>IF('CN BC'!E9&lt;&gt;"",'CN BC'!E9," ")</f>
        <v>Hiệu Trưởng</v>
      </c>
      <c r="G10" s="85" t="e">
        <f>'CN BC'!#REF!</f>
        <v>#REF!</v>
      </c>
      <c r="H10" s="118" t="e">
        <f>'CN BC'!#REF!</f>
        <v>#REF!</v>
      </c>
      <c r="I10" s="109" t="str">
        <f>A10</f>
        <v>01</v>
      </c>
      <c r="J10" s="103" t="str">
        <f>IF('CN BC'!G9&lt;&gt;"",'CN BC'!G9," ")</f>
        <v xml:space="preserve"> </v>
      </c>
      <c r="K10" s="115"/>
      <c r="L10" s="23">
        <f>'CN BC'!A9</f>
        <v>1</v>
      </c>
    </row>
    <row r="11" spans="1:12" ht="27.75" customHeight="1">
      <c r="A11" s="85" t="s">
        <v>179</v>
      </c>
      <c r="B11" s="106" t="e">
        <f>'CN BC'!#REF!</f>
        <v>#REF!</v>
      </c>
      <c r="C11" s="108" t="e">
        <f>'CN BC'!#REF!</f>
        <v>#REF!</v>
      </c>
      <c r="D11" s="104" t="e">
        <f>'CN BC'!#REF!</f>
        <v>#REF!</v>
      </c>
      <c r="E11" s="104" t="e">
        <f>'CN BC'!#REF!</f>
        <v>#REF!</v>
      </c>
      <c r="F11" s="105" t="e">
        <f>IF('CN BC'!#REF!&lt;&gt;"",'CN BC'!#REF!," ")</f>
        <v>#REF!</v>
      </c>
      <c r="G11" s="85" t="e">
        <f>'CN BC'!#REF!</f>
        <v>#REF!</v>
      </c>
      <c r="H11" s="119" t="e">
        <f>'CN BC'!#REF!</f>
        <v>#REF!</v>
      </c>
      <c r="I11" s="110" t="str">
        <f>A11</f>
        <v>02</v>
      </c>
      <c r="J11" s="111" t="e">
        <f>IF('CN BC'!#REF!&lt;&gt;"",'CN BC'!#REF!," ")</f>
        <v>#REF!</v>
      </c>
      <c r="K11" s="116"/>
      <c r="L11" s="23" t="e">
        <f>'CN BC'!#REF!</f>
        <v>#REF!</v>
      </c>
    </row>
    <row r="12" spans="1:12" ht="21.75" customHeight="1">
      <c r="A12" s="85" t="s">
        <v>180</v>
      </c>
      <c r="B12" s="106" t="e">
        <f>'CN BC'!#REF!</f>
        <v>#REF!</v>
      </c>
      <c r="C12" s="108" t="e">
        <f>'CN BC'!#REF!</f>
        <v>#REF!</v>
      </c>
      <c r="D12" s="104" t="e">
        <f>'CN BC'!#REF!</f>
        <v>#REF!</v>
      </c>
      <c r="E12" s="104" t="e">
        <f>'CN BC'!#REF!</f>
        <v>#REF!</v>
      </c>
      <c r="F12" s="105" t="e">
        <f>IF('CN BC'!#REF!&lt;&gt;"",'CN BC'!#REF!," ")</f>
        <v>#REF!</v>
      </c>
      <c r="G12" s="85" t="e">
        <f>'CN BC'!#REF!</f>
        <v>#REF!</v>
      </c>
      <c r="H12" s="119" t="e">
        <f>'CN BC'!#REF!</f>
        <v>#REF!</v>
      </c>
      <c r="I12" s="110" t="str">
        <f t="shared" ref="I12:I26" si="0">A12</f>
        <v>03</v>
      </c>
      <c r="J12" s="112" t="e">
        <f>IF('CN BC'!#REF!&lt;&gt;"",'CN BC'!#REF!," ")</f>
        <v>#REF!</v>
      </c>
      <c r="K12" s="116"/>
      <c r="L12" s="23" t="e">
        <f>'CN BC'!#REF!</f>
        <v>#REF!</v>
      </c>
    </row>
    <row r="13" spans="1:12" ht="20.25" customHeight="1">
      <c r="A13" s="85" t="s">
        <v>181</v>
      </c>
      <c r="B13" s="106" t="e">
        <f>'CN BC'!#REF!</f>
        <v>#REF!</v>
      </c>
      <c r="C13" s="108" t="e">
        <f>'CN BC'!#REF!</f>
        <v>#REF!</v>
      </c>
      <c r="D13" s="104" t="e">
        <f>'CN BC'!#REF!</f>
        <v>#REF!</v>
      </c>
      <c r="E13" s="104" t="e">
        <f>'CN BC'!#REF!</f>
        <v>#REF!</v>
      </c>
      <c r="F13" s="105" t="e">
        <f>IF('CN BC'!#REF!&lt;&gt;"",'CN BC'!#REF!," ")</f>
        <v>#REF!</v>
      </c>
      <c r="G13" s="85" t="e">
        <f>'CN BC'!#REF!</f>
        <v>#REF!</v>
      </c>
      <c r="H13" s="119" t="e">
        <f>'CN BC'!#REF!</f>
        <v>#REF!</v>
      </c>
      <c r="I13" s="110" t="str">
        <f t="shared" si="0"/>
        <v>04</v>
      </c>
      <c r="J13" s="112" t="e">
        <f>IF('CN BC'!#REF!&lt;&gt;"",'CN BC'!#REF!," ")</f>
        <v>#REF!</v>
      </c>
      <c r="K13" s="116"/>
      <c r="L13" s="23" t="e">
        <f>'CN BC'!#REF!</f>
        <v>#REF!</v>
      </c>
    </row>
    <row r="14" spans="1:12" ht="20.25" customHeight="1">
      <c r="A14" s="85" t="s">
        <v>182</v>
      </c>
      <c r="B14" s="106" t="str">
        <f>'CN BC'!C11</f>
        <v>Đinh Hồng</v>
      </c>
      <c r="C14" s="108" t="str">
        <f>'CN BC'!D11</f>
        <v>MINH</v>
      </c>
      <c r="D14" s="104" t="e">
        <f>'CN BC'!#REF!</f>
        <v>#REF!</v>
      </c>
      <c r="E14" s="104" t="e">
        <f>'CN BC'!#REF!</f>
        <v>#REF!</v>
      </c>
      <c r="F14" s="105" t="str">
        <f>IF('CN BC'!E11&lt;&gt;"",'CN BC'!E11," ")</f>
        <v xml:space="preserve">Phó Hiệu Trưởng </v>
      </c>
      <c r="G14" s="85" t="e">
        <f>'CN BC'!#REF!</f>
        <v>#REF!</v>
      </c>
      <c r="H14" s="119" t="e">
        <f>'CN BC'!#REF!</f>
        <v>#REF!</v>
      </c>
      <c r="I14" s="110" t="str">
        <f t="shared" si="0"/>
        <v>05</v>
      </c>
      <c r="J14" s="112" t="str">
        <f>IF('CN BC'!G11&lt;&gt;"",'CN BC'!G11," ")</f>
        <v xml:space="preserve"> </v>
      </c>
      <c r="K14" s="116"/>
      <c r="L14" s="23">
        <f>'CN BC'!A11</f>
        <v>3</v>
      </c>
    </row>
    <row r="15" spans="1:12" ht="26.25" customHeight="1">
      <c r="A15" s="85" t="s">
        <v>183</v>
      </c>
      <c r="B15" s="106" t="str">
        <f>'CN BC'!C22</f>
        <v>Trần Văn Cu</v>
      </c>
      <c r="C15" s="108" t="str">
        <f>'CN BC'!D22</f>
        <v>ANH</v>
      </c>
      <c r="D15" s="104" t="e">
        <f>'CN BC'!#REF!</f>
        <v>#REF!</v>
      </c>
      <c r="E15" s="104" t="e">
        <f>'CN BC'!#REF!</f>
        <v>#REF!</v>
      </c>
      <c r="F15" s="105" t="str">
        <f>IF('CN BC'!E22&lt;&gt;"",'CN BC'!E22," ")</f>
        <v xml:space="preserve"> </v>
      </c>
      <c r="G15" s="85" t="e">
        <f>'CN BC'!#REF!</f>
        <v>#REF!</v>
      </c>
      <c r="H15" s="119" t="e">
        <f>'CN BC'!#REF!</f>
        <v>#REF!</v>
      </c>
      <c r="I15" s="110" t="str">
        <f t="shared" si="0"/>
        <v>06</v>
      </c>
      <c r="J15" s="112" t="str">
        <f>IF('CN BC'!G22&lt;&gt;"",'CN BC'!G22," ")</f>
        <v xml:space="preserve"> </v>
      </c>
      <c r="K15" s="116"/>
      <c r="L15" s="23">
        <f>'CN BC'!A22</f>
        <v>14</v>
      </c>
    </row>
    <row r="16" spans="1:12" ht="21" customHeight="1">
      <c r="A16" s="85" t="s">
        <v>184</v>
      </c>
      <c r="B16" s="106" t="str">
        <f>'CN BC'!C82</f>
        <v>Trần Văn</v>
      </c>
      <c r="C16" s="108" t="str">
        <f>'CN BC'!D82</f>
        <v>LÝ</v>
      </c>
      <c r="D16" s="104" t="e">
        <f>'CN BC'!#REF!</f>
        <v>#REF!</v>
      </c>
      <c r="E16" s="104" t="e">
        <f>'CN BC'!#REF!</f>
        <v>#REF!</v>
      </c>
      <c r="F16" s="105" t="str">
        <f>IF('CN BC'!E82&lt;&gt;"",'CN BC'!E82," ")</f>
        <v xml:space="preserve"> </v>
      </c>
      <c r="G16" s="85" t="e">
        <f>'CN BC'!#REF!</f>
        <v>#REF!</v>
      </c>
      <c r="H16" s="119" t="e">
        <f>'CN BC'!#REF!</f>
        <v>#REF!</v>
      </c>
      <c r="I16" s="110" t="str">
        <f t="shared" si="0"/>
        <v>07</v>
      </c>
      <c r="J16" s="112" t="str">
        <f>IF('CN BC'!G82&lt;&gt;"",'CN BC'!G82," ")</f>
        <v xml:space="preserve"> </v>
      </c>
      <c r="K16" s="116"/>
      <c r="L16" s="23">
        <f>'CN BC'!A82</f>
        <v>74</v>
      </c>
    </row>
    <row r="17" spans="1:12">
      <c r="A17" s="85" t="s">
        <v>185</v>
      </c>
      <c r="B17" s="106" t="str">
        <f>'CN BC'!C13</f>
        <v>Lê Hùng</v>
      </c>
      <c r="C17" s="108" t="str">
        <f>'CN BC'!D13</f>
        <v>THANH</v>
      </c>
      <c r="D17" s="104" t="e">
        <f>'CN BC'!#REF!</f>
        <v>#REF!</v>
      </c>
      <c r="E17" s="104" t="e">
        <f>'CN BC'!#REF!</f>
        <v>#REF!</v>
      </c>
      <c r="F17" s="105" t="str">
        <f>IF('CN BC'!E13&lt;&gt;"",'CN BC'!E13," ")</f>
        <v>Phòng TC-HC-TH</v>
      </c>
      <c r="G17" s="85" t="e">
        <f>'CN BC'!#REF!</f>
        <v>#REF!</v>
      </c>
      <c r="H17" s="119" t="e">
        <f>'CN BC'!#REF!</f>
        <v>#REF!</v>
      </c>
      <c r="I17" s="110" t="str">
        <f t="shared" si="0"/>
        <v>08</v>
      </c>
      <c r="J17" s="112" t="str">
        <f>IF('CN BC'!G13&lt;&gt;"",'CN BC'!G13," ")</f>
        <v xml:space="preserve"> </v>
      </c>
      <c r="K17" s="116"/>
      <c r="L17" s="23">
        <f>'CN BC'!A13</f>
        <v>5</v>
      </c>
    </row>
    <row r="18" spans="1:12" ht="26.25" customHeight="1">
      <c r="A18" s="85" t="s">
        <v>186</v>
      </c>
      <c r="B18" s="106" t="e">
        <f>'CN BC'!#REF!</f>
        <v>#REF!</v>
      </c>
      <c r="C18" s="108" t="e">
        <f>'CN BC'!#REF!</f>
        <v>#REF!</v>
      </c>
      <c r="D18" s="104" t="e">
        <f>'CN BC'!#REF!</f>
        <v>#REF!</v>
      </c>
      <c r="E18" s="104" t="e">
        <f>'CN BC'!#REF!</f>
        <v>#REF!</v>
      </c>
      <c r="F18" s="105" t="e">
        <f>IF('CN BC'!#REF!&lt;&gt;"",'CN BC'!#REF!," ")</f>
        <v>#REF!</v>
      </c>
      <c r="G18" s="85" t="e">
        <f>'CN BC'!#REF!</f>
        <v>#REF!</v>
      </c>
      <c r="H18" s="119" t="e">
        <f>'CN BC'!#REF!</f>
        <v>#REF!</v>
      </c>
      <c r="I18" s="110" t="str">
        <f t="shared" si="0"/>
        <v>09</v>
      </c>
      <c r="J18" s="112" t="e">
        <f>IF('CN BC'!#REF!&lt;&gt;"",'CN BC'!#REF!," ")</f>
        <v>#REF!</v>
      </c>
      <c r="K18" s="116"/>
      <c r="L18" s="23" t="e">
        <f>'CN BC'!#REF!</f>
        <v>#REF!</v>
      </c>
    </row>
    <row r="19" spans="1:12" s="27" customFormat="1" ht="28.5" customHeight="1">
      <c r="A19" s="85" t="s">
        <v>187</v>
      </c>
      <c r="B19" s="106" t="str">
        <f>'CN BC'!C35</f>
        <v>Đỗ Văn</v>
      </c>
      <c r="C19" s="108" t="str">
        <f>'CN BC'!D35</f>
        <v>TRONG</v>
      </c>
      <c r="D19" s="104" t="e">
        <f>'CN BC'!#REF!</f>
        <v>#REF!</v>
      </c>
      <c r="E19" s="104" t="e">
        <f>'CN BC'!#REF!</f>
        <v>#REF!</v>
      </c>
      <c r="F19" s="105" t="str">
        <f>IF('CN BC'!E35&lt;&gt;"",'CN BC'!E35," ")</f>
        <v>Phòng QT - DV</v>
      </c>
      <c r="G19" s="85" t="e">
        <f>'CN BC'!#REF!</f>
        <v>#REF!</v>
      </c>
      <c r="H19" s="119" t="e">
        <f>'CN BC'!#REF!</f>
        <v>#REF!</v>
      </c>
      <c r="I19" s="110" t="str">
        <f t="shared" si="0"/>
        <v>10</v>
      </c>
      <c r="J19" s="112" t="str">
        <f>IF('CN BC'!G35&lt;&gt;"",'CN BC'!G35," ")</f>
        <v xml:space="preserve"> </v>
      </c>
      <c r="K19" s="117"/>
      <c r="L19" s="23">
        <f>'CN BC'!A35</f>
        <v>27</v>
      </c>
    </row>
    <row r="20" spans="1:12" s="27" customFormat="1" ht="36.75" customHeight="1">
      <c r="A20" s="85" t="s">
        <v>188</v>
      </c>
      <c r="B20" s="106" t="str">
        <f>'CN BC'!C83</f>
        <v>Trần Thị Thu</v>
      </c>
      <c r="C20" s="108" t="str">
        <f>'CN BC'!D83</f>
        <v>HÀ</v>
      </c>
      <c r="D20" s="104" t="e">
        <f>'CN BC'!#REF!</f>
        <v>#REF!</v>
      </c>
      <c r="E20" s="104" t="e">
        <f>'CN BC'!#REF!</f>
        <v>#REF!</v>
      </c>
      <c r="F20" s="105" t="str">
        <f>IF('CN BC'!E83&lt;&gt;"",'CN BC'!E83," ")</f>
        <v xml:space="preserve"> </v>
      </c>
      <c r="G20" s="85" t="e">
        <f>'CN BC'!#REF!</f>
        <v>#REF!</v>
      </c>
      <c r="H20" s="119" t="e">
        <f>'CN BC'!#REF!</f>
        <v>#REF!</v>
      </c>
      <c r="I20" s="110" t="str">
        <f t="shared" si="0"/>
        <v>11</v>
      </c>
      <c r="J20" s="112" t="str">
        <f>IF('CN BC'!G83&lt;&gt;"",'CN BC'!G83," ")</f>
        <v xml:space="preserve"> </v>
      </c>
      <c r="K20" s="117"/>
      <c r="L20" s="23">
        <f>'CN BC'!A83</f>
        <v>75</v>
      </c>
    </row>
    <row r="21" spans="1:12" s="27" customFormat="1" ht="26.25" customHeight="1">
      <c r="A21" s="85" t="s">
        <v>189</v>
      </c>
      <c r="B21" s="106" t="str">
        <f>'CN BC'!C14</f>
        <v>Phan Thị Ngọc</v>
      </c>
      <c r="C21" s="108" t="str">
        <f>'CN BC'!D14</f>
        <v>PHƯỢNG</v>
      </c>
      <c r="D21" s="104" t="e">
        <f>'CN BC'!#REF!</f>
        <v>#REF!</v>
      </c>
      <c r="E21" s="104" t="e">
        <f>'CN BC'!#REF!</f>
        <v>#REF!</v>
      </c>
      <c r="F21" s="105" t="str">
        <f>IF('CN BC'!E14&lt;&gt;"",'CN BC'!E14," ")</f>
        <v xml:space="preserve"> </v>
      </c>
      <c r="G21" s="85" t="e">
        <f>'CN BC'!#REF!</f>
        <v>#REF!</v>
      </c>
      <c r="H21" s="119" t="e">
        <f>'CN BC'!#REF!</f>
        <v>#REF!</v>
      </c>
      <c r="I21" s="110" t="str">
        <f t="shared" si="0"/>
        <v>12</v>
      </c>
      <c r="J21" s="112" t="str">
        <f>IF('CN BC'!G14&lt;&gt;"",'CN BC'!G14," ")</f>
        <v xml:space="preserve"> </v>
      </c>
      <c r="K21" s="117"/>
      <c r="L21" s="23">
        <f>'CN BC'!A14</f>
        <v>6</v>
      </c>
    </row>
    <row r="22" spans="1:12" s="27" customFormat="1">
      <c r="A22" s="85" t="s">
        <v>190</v>
      </c>
      <c r="B22" s="121" t="str">
        <f>'CN BC'!C15</f>
        <v>Vũ Như</v>
      </c>
      <c r="C22" s="122" t="str">
        <f>'CN BC'!D15</f>
        <v>QUỲNH</v>
      </c>
      <c r="D22" s="123" t="e">
        <f>'CN BC'!#REF!</f>
        <v>#REF!</v>
      </c>
      <c r="E22" s="123" t="e">
        <f>'CN BC'!#REF!</f>
        <v>#REF!</v>
      </c>
      <c r="F22" s="124" t="str">
        <f>IF('CN BC'!E15&lt;&gt;"",'CN BC'!E15," ")</f>
        <v xml:space="preserve"> </v>
      </c>
      <c r="G22" s="120" t="e">
        <f>'CN BC'!#REF!</f>
        <v>#REF!</v>
      </c>
      <c r="H22" s="125" t="e">
        <f>'CN BC'!#REF!</f>
        <v>#REF!</v>
      </c>
      <c r="I22" s="126" t="str">
        <f t="shared" si="0"/>
        <v>13</v>
      </c>
      <c r="J22" s="127" t="str">
        <f>IF('CN BC'!G15&lt;&gt;"",'CN BC'!G15," ")</f>
        <v xml:space="preserve"> </v>
      </c>
      <c r="K22" s="117"/>
      <c r="L22" s="23">
        <f>'CN BC'!A15</f>
        <v>7</v>
      </c>
    </row>
    <row r="23" spans="1:12" s="27" customFormat="1" ht="18" customHeight="1">
      <c r="A23" s="85" t="s">
        <v>191</v>
      </c>
      <c r="B23" s="106" t="str">
        <f>'CN BC'!C36</f>
        <v>Nguyễn Trọng</v>
      </c>
      <c r="C23" s="108" t="str">
        <f>'CN BC'!D36</f>
        <v>PHÚ</v>
      </c>
      <c r="D23" s="104" t="e">
        <f>'CN BC'!#REF!</f>
        <v>#REF!</v>
      </c>
      <c r="E23" s="104" t="e">
        <f>'CN BC'!#REF!</f>
        <v>#REF!</v>
      </c>
      <c r="F23" s="105" t="str">
        <f>IF('CN BC'!E36&lt;&gt;"",'CN BC'!E36," ")</f>
        <v xml:space="preserve"> </v>
      </c>
      <c r="G23" s="85" t="e">
        <f>'CN BC'!#REF!</f>
        <v>#REF!</v>
      </c>
      <c r="H23" s="119" t="e">
        <f>'CN BC'!#REF!</f>
        <v>#REF!</v>
      </c>
      <c r="I23" s="110" t="str">
        <f t="shared" si="0"/>
        <v>14</v>
      </c>
      <c r="J23" s="112" t="str">
        <f>IF('CN BC'!G36&lt;&gt;"",'CN BC'!G36," ")</f>
        <v xml:space="preserve"> </v>
      </c>
      <c r="K23" s="117"/>
      <c r="L23" s="23">
        <f>'CN BC'!A36</f>
        <v>28</v>
      </c>
    </row>
    <row r="24" spans="1:12" s="27" customFormat="1" ht="18" customHeight="1">
      <c r="A24" s="85" t="s">
        <v>192</v>
      </c>
      <c r="B24" s="106" t="str">
        <f>'CN BC'!C37</f>
        <v>Vũ Ngọc</v>
      </c>
      <c r="C24" s="108" t="str">
        <f>'CN BC'!D37</f>
        <v>QUANG</v>
      </c>
      <c r="D24" s="104" t="e">
        <f>'CN BC'!#REF!</f>
        <v>#REF!</v>
      </c>
      <c r="E24" s="104" t="e">
        <f>'CN BC'!#REF!</f>
        <v>#REF!</v>
      </c>
      <c r="F24" s="105" t="str">
        <f>IF('CN BC'!E37&lt;&gt;"",'CN BC'!E37," ")</f>
        <v xml:space="preserve"> </v>
      </c>
      <c r="G24" s="85" t="e">
        <f>'CN BC'!#REF!</f>
        <v>#REF!</v>
      </c>
      <c r="H24" s="119" t="e">
        <f>'CN BC'!#REF!</f>
        <v>#REF!</v>
      </c>
      <c r="I24" s="110" t="str">
        <f t="shared" si="0"/>
        <v>15</v>
      </c>
      <c r="J24" s="112" t="str">
        <f>IF('CN BC'!G37&lt;&gt;"",'CN BC'!G37," ")</f>
        <v xml:space="preserve"> </v>
      </c>
      <c r="K24" s="117"/>
      <c r="L24" s="23">
        <f>'CN BC'!A37</f>
        <v>29</v>
      </c>
    </row>
    <row r="25" spans="1:12" s="27" customFormat="1" ht="18" customHeight="1">
      <c r="A25" s="85" t="s">
        <v>193</v>
      </c>
      <c r="B25" s="106" t="str">
        <f>'CN BC'!C38</f>
        <v>Giáp Văn</v>
      </c>
      <c r="C25" s="108" t="str">
        <f>'CN BC'!D38</f>
        <v>THỊNH</v>
      </c>
      <c r="D25" s="104" t="e">
        <f>'CN BC'!#REF!</f>
        <v>#REF!</v>
      </c>
      <c r="E25" s="104" t="e">
        <f>'CN BC'!#REF!</f>
        <v>#REF!</v>
      </c>
      <c r="F25" s="105" t="str">
        <f>IF('CN BC'!E38&lt;&gt;"",'CN BC'!E38," ")</f>
        <v xml:space="preserve"> </v>
      </c>
      <c r="G25" s="85" t="e">
        <f>'CN BC'!#REF!</f>
        <v>#REF!</v>
      </c>
      <c r="H25" s="119" t="e">
        <f>'CN BC'!#REF!</f>
        <v>#REF!</v>
      </c>
      <c r="I25" s="110" t="str">
        <f t="shared" si="0"/>
        <v>16</v>
      </c>
      <c r="J25" s="112" t="str">
        <f>IF('CN BC'!G38&lt;&gt;"",'CN BC'!G38," ")</f>
        <v xml:space="preserve"> </v>
      </c>
      <c r="K25" s="117"/>
      <c r="L25" s="23">
        <f>'CN BC'!A38</f>
        <v>30</v>
      </c>
    </row>
    <row r="26" spans="1:12" s="27" customFormat="1" ht="25.5" customHeight="1">
      <c r="A26" s="85" t="s">
        <v>194</v>
      </c>
      <c r="B26" s="44" t="str">
        <f>'CN BC'!C51</f>
        <v xml:space="preserve">Tạ Quốc </v>
      </c>
      <c r="C26" s="45" t="str">
        <f>'CN BC'!D51</f>
        <v>TẤN</v>
      </c>
      <c r="D26" s="128" t="e">
        <f>#REF!</f>
        <v>#REF!</v>
      </c>
      <c r="E26" s="129" t="e">
        <f>#REF!</f>
        <v>#REF!</v>
      </c>
      <c r="F26" s="130" t="str">
        <f>IF('CN BC'!E51&lt;&gt;"",'CN BC'!E51," ")</f>
        <v xml:space="preserve"> </v>
      </c>
      <c r="G26" s="131" t="e">
        <f>#REF!</f>
        <v>#REF!</v>
      </c>
      <c r="H26" s="45" t="e">
        <f>'CN BC'!#REF!</f>
        <v>#REF!</v>
      </c>
      <c r="I26" s="110" t="str">
        <f t="shared" si="0"/>
        <v>17</v>
      </c>
      <c r="J26" s="132" t="str">
        <f>IF('CN BC'!G51&lt;&gt;"",'CN BC'!G51," ")</f>
        <v xml:space="preserve"> </v>
      </c>
      <c r="K26" s="117"/>
    </row>
    <row r="27" spans="1:12" s="27" customFormat="1" ht="41.25" customHeight="1">
      <c r="A27" s="85" t="s">
        <v>195</v>
      </c>
      <c r="B27" s="44" t="e">
        <f>#REF!</f>
        <v>#REF!</v>
      </c>
      <c r="C27" s="45" t="e">
        <f>#REF!</f>
        <v>#REF!</v>
      </c>
      <c r="D27" s="128" t="e">
        <f>#REF!</f>
        <v>#REF!</v>
      </c>
      <c r="E27" s="129" t="e">
        <f>#REF!</f>
        <v>#REF!</v>
      </c>
      <c r="F27" s="130" t="e">
        <f>IF(#REF!&lt;&gt;"",#REF!," ")</f>
        <v>#REF!</v>
      </c>
      <c r="G27" s="131" t="e">
        <f>#REF!</f>
        <v>#REF!</v>
      </c>
      <c r="H27" s="45" t="e">
        <f>#REF!</f>
        <v>#REF!</v>
      </c>
      <c r="I27" s="110" t="str">
        <f>A27</f>
        <v>18</v>
      </c>
      <c r="J27" s="132" t="e">
        <f>IF(#REF!&lt;&gt;"",#REF!," ")</f>
        <v>#REF!</v>
      </c>
      <c r="K27" s="117"/>
    </row>
    <row r="28" spans="1:12" ht="23.25" customHeight="1">
      <c r="A28" s="85" t="s">
        <v>196</v>
      </c>
      <c r="B28" s="44" t="e">
        <f>#REF!</f>
        <v>#REF!</v>
      </c>
      <c r="C28" s="45" t="e">
        <f>#REF!</f>
        <v>#REF!</v>
      </c>
      <c r="D28" s="128" t="e">
        <f>#REF!</f>
        <v>#REF!</v>
      </c>
      <c r="E28" s="129" t="e">
        <f>#REF!</f>
        <v>#REF!</v>
      </c>
      <c r="F28" s="130" t="e">
        <f>IF(#REF!&lt;&gt;"",#REF!," ")</f>
        <v>#REF!</v>
      </c>
      <c r="G28" s="131" t="e">
        <f>#REF!</f>
        <v>#REF!</v>
      </c>
      <c r="H28" s="45" t="e">
        <f>#REF!</f>
        <v>#REF!</v>
      </c>
      <c r="I28" s="110" t="str">
        <f>A28</f>
        <v>19</v>
      </c>
      <c r="J28" s="132" t="e">
        <f>IF(#REF!&lt;&gt;"",#REF!," ")</f>
        <v>#REF!</v>
      </c>
      <c r="K28" s="116"/>
    </row>
    <row r="29" spans="1:12" ht="22.5" customHeight="1">
      <c r="A29" s="85" t="s">
        <v>197</v>
      </c>
      <c r="B29" s="44" t="e">
        <f>#REF!</f>
        <v>#REF!</v>
      </c>
      <c r="C29" s="45" t="e">
        <f>#REF!</f>
        <v>#REF!</v>
      </c>
      <c r="D29" s="128" t="e">
        <f>#REF!</f>
        <v>#REF!</v>
      </c>
      <c r="E29" s="129" t="e">
        <f>#REF!</f>
        <v>#REF!</v>
      </c>
      <c r="F29" s="130" t="e">
        <f>IF(#REF!&lt;&gt;"",#REF!," ")</f>
        <v>#REF!</v>
      </c>
      <c r="G29" s="131" t="e">
        <f>#REF!</f>
        <v>#REF!</v>
      </c>
      <c r="H29" s="45" t="e">
        <f>#REF!</f>
        <v>#REF!</v>
      </c>
      <c r="I29" s="110" t="str">
        <f>A29</f>
        <v>20</v>
      </c>
      <c r="J29" s="132" t="e">
        <f>IF(#REF!&lt;&gt;"",#REF!," ")</f>
        <v>#REF!</v>
      </c>
      <c r="K29" s="116"/>
    </row>
    <row r="30" spans="1:12" ht="25.5" customHeight="1">
      <c r="A30" s="85" t="s">
        <v>198</v>
      </c>
      <c r="B30" s="44" t="e">
        <f>#REF!</f>
        <v>#REF!</v>
      </c>
      <c r="C30" s="45" t="e">
        <f>#REF!</f>
        <v>#REF!</v>
      </c>
      <c r="D30" s="128" t="e">
        <f>#REF!</f>
        <v>#REF!</v>
      </c>
      <c r="E30" s="129" t="e">
        <f>#REF!</f>
        <v>#REF!</v>
      </c>
      <c r="F30" s="130" t="e">
        <f>IF(#REF!&lt;&gt;"",#REF!," ")</f>
        <v>#REF!</v>
      </c>
      <c r="G30" s="131" t="e">
        <f>#REF!</f>
        <v>#REF!</v>
      </c>
      <c r="H30" s="45" t="e">
        <f>#REF!</f>
        <v>#REF!</v>
      </c>
      <c r="I30" s="110" t="str">
        <f>A30</f>
        <v>21</v>
      </c>
      <c r="J30" s="132" t="e">
        <f>IF(#REF!&lt;&gt;"",#REF!," ")</f>
        <v>#REF!</v>
      </c>
      <c r="K30" s="116"/>
    </row>
    <row r="31" spans="1:12">
      <c r="A31" s="85" t="s">
        <v>242</v>
      </c>
      <c r="B31" s="44" t="e">
        <f>#REF!</f>
        <v>#REF!</v>
      </c>
      <c r="C31" s="45" t="e">
        <f>#REF!</f>
        <v>#REF!</v>
      </c>
      <c r="D31" s="128" t="e">
        <f>#REF!</f>
        <v>#REF!</v>
      </c>
      <c r="E31" s="129" t="e">
        <f>#REF!</f>
        <v>#REF!</v>
      </c>
      <c r="F31" s="130" t="e">
        <f>IF(#REF!&lt;&gt;"",#REF!," ")</f>
        <v>#REF!</v>
      </c>
      <c r="G31" s="131" t="e">
        <f>#REF!</f>
        <v>#REF!</v>
      </c>
      <c r="H31" s="45" t="e">
        <f>#REF!</f>
        <v>#REF!</v>
      </c>
      <c r="I31" s="110" t="str">
        <f t="shared" ref="I31:I45" si="1">A31</f>
        <v>22</v>
      </c>
      <c r="J31" s="132" t="e">
        <f>IF(#REF!&lt;&gt;"",#REF!," ")</f>
        <v>#REF!</v>
      </c>
      <c r="K31" s="116"/>
    </row>
    <row r="32" spans="1:12" ht="18" customHeight="1">
      <c r="A32" s="85" t="s">
        <v>199</v>
      </c>
      <c r="B32" s="44" t="e">
        <f>#REF!</f>
        <v>#REF!</v>
      </c>
      <c r="C32" s="45" t="e">
        <f>#REF!</f>
        <v>#REF!</v>
      </c>
      <c r="D32" s="128" t="e">
        <f>#REF!</f>
        <v>#REF!</v>
      </c>
      <c r="E32" s="129" t="e">
        <f>#REF!</f>
        <v>#REF!</v>
      </c>
      <c r="F32" s="130" t="e">
        <f>IF(#REF!&lt;&gt;"",#REF!," ")</f>
        <v>#REF!</v>
      </c>
      <c r="G32" s="131" t="e">
        <f>#REF!</f>
        <v>#REF!</v>
      </c>
      <c r="H32" s="45" t="e">
        <f>#REF!</f>
        <v>#REF!</v>
      </c>
      <c r="I32" s="110" t="str">
        <f t="shared" si="1"/>
        <v>23</v>
      </c>
      <c r="J32" s="132" t="e">
        <f>IF(#REF!&lt;&gt;"",#REF!," ")</f>
        <v>#REF!</v>
      </c>
      <c r="K32" s="116"/>
    </row>
    <row r="33" spans="1:11" ht="23.25" customHeight="1">
      <c r="A33" s="85" t="s">
        <v>200</v>
      </c>
      <c r="B33" s="44" t="e">
        <f>#REF!</f>
        <v>#REF!</v>
      </c>
      <c r="C33" s="45" t="e">
        <f>#REF!</f>
        <v>#REF!</v>
      </c>
      <c r="D33" s="128" t="e">
        <f>#REF!</f>
        <v>#REF!</v>
      </c>
      <c r="E33" s="129" t="e">
        <f>#REF!</f>
        <v>#REF!</v>
      </c>
      <c r="F33" s="130" t="e">
        <f>IF(#REF!&lt;&gt;"",#REF!," ")</f>
        <v>#REF!</v>
      </c>
      <c r="G33" s="131" t="e">
        <f>#REF!</f>
        <v>#REF!</v>
      </c>
      <c r="H33" s="45" t="e">
        <f>#REF!</f>
        <v>#REF!</v>
      </c>
      <c r="I33" s="110" t="str">
        <f t="shared" si="1"/>
        <v>24</v>
      </c>
      <c r="J33" s="132" t="e">
        <f>IF(#REF!&lt;&gt;"",#REF!," ")</f>
        <v>#REF!</v>
      </c>
      <c r="K33" s="116"/>
    </row>
    <row r="34" spans="1:11">
      <c r="A34" s="85" t="s">
        <v>201</v>
      </c>
      <c r="B34" s="44" t="str">
        <f>'CN BC'!C52</f>
        <v>Trần Thị Kim</v>
      </c>
      <c r="C34" s="45" t="str">
        <f>'CN BC'!D52</f>
        <v>LOAN</v>
      </c>
      <c r="D34" s="128" t="e">
        <f>#REF!</f>
        <v>#REF!</v>
      </c>
      <c r="E34" s="129" t="e">
        <f>#REF!</f>
        <v>#REF!</v>
      </c>
      <c r="F34" s="130" t="str">
        <f>IF('CN BC'!E52&lt;&gt;"",'CN BC'!E52," ")</f>
        <v xml:space="preserve"> </v>
      </c>
      <c r="G34" s="131" t="e">
        <f>#REF!</f>
        <v>#REF!</v>
      </c>
      <c r="H34" s="45" t="e">
        <f>'CN BC'!#REF!</f>
        <v>#REF!</v>
      </c>
      <c r="I34" s="110" t="str">
        <f t="shared" si="1"/>
        <v>25</v>
      </c>
      <c r="J34" s="132" t="str">
        <f>IF('CN BC'!G52&lt;&gt;"",'CN BC'!G52," ")</f>
        <v xml:space="preserve"> </v>
      </c>
      <c r="K34" s="116"/>
    </row>
    <row r="35" spans="1:11" ht="24" customHeight="1">
      <c r="A35" s="85" t="s">
        <v>202</v>
      </c>
      <c r="B35" s="44" t="e">
        <f>#REF!</f>
        <v>#REF!</v>
      </c>
      <c r="C35" s="45" t="e">
        <f>#REF!</f>
        <v>#REF!</v>
      </c>
      <c r="D35" s="128" t="e">
        <f>#REF!</f>
        <v>#REF!</v>
      </c>
      <c r="E35" s="129" t="e">
        <f>#REF!</f>
        <v>#REF!</v>
      </c>
      <c r="F35" s="130" t="e">
        <f>IF(#REF!&lt;&gt;"",#REF!," ")</f>
        <v>#REF!</v>
      </c>
      <c r="G35" s="131" t="e">
        <f>#REF!</f>
        <v>#REF!</v>
      </c>
      <c r="H35" s="45" t="e">
        <f>#REF!</f>
        <v>#REF!</v>
      </c>
      <c r="I35" s="110" t="str">
        <f t="shared" si="1"/>
        <v>26</v>
      </c>
      <c r="J35" s="132" t="e">
        <f>IF(#REF!&lt;&gt;"",#REF!," ")</f>
        <v>#REF!</v>
      </c>
      <c r="K35" s="116"/>
    </row>
    <row r="36" spans="1:11" s="27" customFormat="1" ht="18" customHeight="1">
      <c r="A36" s="85" t="s">
        <v>203</v>
      </c>
      <c r="B36" s="44" t="e">
        <f>#REF!</f>
        <v>#REF!</v>
      </c>
      <c r="C36" s="45" t="e">
        <f>#REF!</f>
        <v>#REF!</v>
      </c>
      <c r="D36" s="128" t="e">
        <f>#REF!</f>
        <v>#REF!</v>
      </c>
      <c r="E36" s="129" t="e">
        <f>#REF!</f>
        <v>#REF!</v>
      </c>
      <c r="F36" s="130" t="e">
        <f>IF(#REF!&lt;&gt;"",#REF!," ")</f>
        <v>#REF!</v>
      </c>
      <c r="G36" s="131" t="e">
        <f>#REF!</f>
        <v>#REF!</v>
      </c>
      <c r="H36" s="45" t="e">
        <f>#REF!</f>
        <v>#REF!</v>
      </c>
      <c r="I36" s="110" t="str">
        <f t="shared" si="1"/>
        <v>27</v>
      </c>
      <c r="J36" s="132" t="e">
        <f>IF(#REF!&lt;&gt;"",#REF!," ")</f>
        <v>#REF!</v>
      </c>
      <c r="K36" s="117"/>
    </row>
    <row r="37" spans="1:11" s="27" customFormat="1" ht="27" customHeight="1">
      <c r="A37" s="85" t="s">
        <v>204</v>
      </c>
      <c r="B37" s="44" t="e">
        <f>#REF!</f>
        <v>#REF!</v>
      </c>
      <c r="C37" s="45" t="e">
        <f>#REF!</f>
        <v>#REF!</v>
      </c>
      <c r="D37" s="128" t="e">
        <f>#REF!</f>
        <v>#REF!</v>
      </c>
      <c r="E37" s="129" t="e">
        <f>#REF!</f>
        <v>#REF!</v>
      </c>
      <c r="F37" s="130" t="e">
        <f>IF(#REF!&lt;&gt;"",#REF!," ")</f>
        <v>#REF!</v>
      </c>
      <c r="G37" s="131" t="e">
        <f>#REF!</f>
        <v>#REF!</v>
      </c>
      <c r="H37" s="45" t="e">
        <f>#REF!</f>
        <v>#REF!</v>
      </c>
      <c r="I37" s="110" t="str">
        <f t="shared" si="1"/>
        <v>28</v>
      </c>
      <c r="J37" s="132" t="e">
        <f>IF(#REF!&lt;&gt;"",#REF!," ")</f>
        <v>#REF!</v>
      </c>
      <c r="K37" s="117"/>
    </row>
    <row r="38" spans="1:11" s="27" customFormat="1">
      <c r="A38" s="85" t="s">
        <v>205</v>
      </c>
      <c r="B38" s="44" t="e">
        <f>#REF!</f>
        <v>#REF!</v>
      </c>
      <c r="C38" s="45" t="e">
        <f>#REF!</f>
        <v>#REF!</v>
      </c>
      <c r="D38" s="128" t="e">
        <f>#REF!</f>
        <v>#REF!</v>
      </c>
      <c r="E38" s="129" t="e">
        <f>#REF!</f>
        <v>#REF!</v>
      </c>
      <c r="F38" s="130" t="e">
        <f>IF(#REF!&lt;&gt;"",#REF!," ")</f>
        <v>#REF!</v>
      </c>
      <c r="G38" s="131" t="e">
        <f>#REF!</f>
        <v>#REF!</v>
      </c>
      <c r="H38" s="45" t="e">
        <f>#REF!</f>
        <v>#REF!</v>
      </c>
      <c r="I38" s="110" t="str">
        <f t="shared" si="1"/>
        <v>29</v>
      </c>
      <c r="J38" s="132" t="e">
        <f>IF(#REF!&lt;&gt;"",#REF!," ")</f>
        <v>#REF!</v>
      </c>
      <c r="K38" s="117"/>
    </row>
    <row r="39" spans="1:11" s="27" customFormat="1" ht="24" customHeight="1">
      <c r="A39" s="85" t="s">
        <v>206</v>
      </c>
      <c r="B39" s="44" t="e">
        <f>#REF!</f>
        <v>#REF!</v>
      </c>
      <c r="C39" s="45" t="e">
        <f>#REF!</f>
        <v>#REF!</v>
      </c>
      <c r="D39" s="128" t="e">
        <f>#REF!</f>
        <v>#REF!</v>
      </c>
      <c r="E39" s="129" t="e">
        <f>#REF!</f>
        <v>#REF!</v>
      </c>
      <c r="F39" s="130" t="e">
        <f>IF(#REF!&lt;&gt;"",#REF!," ")</f>
        <v>#REF!</v>
      </c>
      <c r="G39" s="131" t="e">
        <f>#REF!</f>
        <v>#REF!</v>
      </c>
      <c r="H39" s="45" t="e">
        <f>#REF!</f>
        <v>#REF!</v>
      </c>
      <c r="I39" s="110" t="str">
        <f t="shared" si="1"/>
        <v>30</v>
      </c>
      <c r="J39" s="132" t="e">
        <f>IF(#REF!&lt;&gt;"",#REF!," ")</f>
        <v>#REF!</v>
      </c>
      <c r="K39" s="117"/>
    </row>
    <row r="40" spans="1:11" s="27" customFormat="1" ht="18" customHeight="1">
      <c r="A40" s="85" t="s">
        <v>207</v>
      </c>
      <c r="B40" s="44" t="e">
        <f>'CN BC'!#REF!</f>
        <v>#REF!</v>
      </c>
      <c r="C40" s="45" t="e">
        <f>'CN BC'!#REF!</f>
        <v>#REF!</v>
      </c>
      <c r="D40" s="128" t="e">
        <f>'CN BC'!#REF!</f>
        <v>#REF!</v>
      </c>
      <c r="E40" s="129" t="e">
        <f>'CN BC'!#REF!</f>
        <v>#REF!</v>
      </c>
      <c r="F40" s="130" t="e">
        <f>IF('CN BC'!#REF!&lt;&gt;"",'CN BC'!#REF!," ")</f>
        <v>#REF!</v>
      </c>
      <c r="G40" s="131" t="e">
        <f>'CN BC'!#REF!</f>
        <v>#REF!</v>
      </c>
      <c r="H40" s="45" t="e">
        <f>'CN BC'!#REF!</f>
        <v>#REF!</v>
      </c>
      <c r="I40" s="110" t="str">
        <f t="shared" si="1"/>
        <v>31</v>
      </c>
      <c r="J40" s="132" t="e">
        <f>IF('CN BC'!#REF!&lt;&gt;"",'CN BC'!#REF!," ")</f>
        <v>#REF!</v>
      </c>
      <c r="K40" s="117"/>
    </row>
    <row r="41" spans="1:11" s="27" customFormat="1" ht="24" customHeight="1">
      <c r="A41" s="85" t="s">
        <v>208</v>
      </c>
      <c r="B41" s="44" t="str">
        <f>'CN BC'!C74</f>
        <v xml:space="preserve">Hồ Thị </v>
      </c>
      <c r="C41" s="45" t="str">
        <f>'CN BC'!D74</f>
        <v>KHUYÊN</v>
      </c>
      <c r="D41" s="128" t="e">
        <f>#REF!</f>
        <v>#REF!</v>
      </c>
      <c r="E41" s="129" t="e">
        <f>#REF!</f>
        <v>#REF!</v>
      </c>
      <c r="F41" s="130" t="str">
        <f>IF('CN BC'!E74&lt;&gt;"",'CN BC'!E74," ")</f>
        <v xml:space="preserve"> </v>
      </c>
      <c r="G41" s="131" t="e">
        <f>#REF!</f>
        <v>#REF!</v>
      </c>
      <c r="H41" s="45" t="e">
        <f>'CN BC'!#REF!</f>
        <v>#REF!</v>
      </c>
      <c r="I41" s="110" t="str">
        <f t="shared" si="1"/>
        <v>32</v>
      </c>
      <c r="J41" s="132" t="str">
        <f>IF('CN BC'!G74&lt;&gt;"",'CN BC'!G74," ")</f>
        <v xml:space="preserve"> </v>
      </c>
      <c r="K41" s="117"/>
    </row>
    <row r="42" spans="1:11" s="27" customFormat="1" ht="23.25" customHeight="1">
      <c r="A42" s="85" t="s">
        <v>209</v>
      </c>
      <c r="B42" s="44" t="str">
        <f>'CN BC'!C99</f>
        <v>Thái Thị My</v>
      </c>
      <c r="C42" s="45" t="str">
        <f>'CN BC'!D99</f>
        <v>SA</v>
      </c>
      <c r="D42" s="128" t="e">
        <f>'CN BC'!#REF!</f>
        <v>#REF!</v>
      </c>
      <c r="E42" s="129" t="e">
        <f>'CN BC'!#REF!</f>
        <v>#REF!</v>
      </c>
      <c r="F42" s="130" t="str">
        <f>IF('CN BC'!E99&lt;&gt;"",'CN BC'!E99," ")</f>
        <v xml:space="preserve"> </v>
      </c>
      <c r="G42" s="131" t="e">
        <f>#REF!</f>
        <v>#REF!</v>
      </c>
      <c r="H42" s="45" t="e">
        <f>'CN BC'!#REF!</f>
        <v>#REF!</v>
      </c>
      <c r="I42" s="110" t="str">
        <f t="shared" si="1"/>
        <v>33</v>
      </c>
      <c r="J42" s="132" t="str">
        <f>IF('CN BC'!G99&lt;&gt;"",'CN BC'!G99," ")</f>
        <v xml:space="preserve"> </v>
      </c>
      <c r="K42" s="117"/>
    </row>
    <row r="43" spans="1:11" s="27" customFormat="1">
      <c r="A43" s="85" t="s">
        <v>210</v>
      </c>
      <c r="B43" s="44" t="str">
        <f>'CN BC'!C28</f>
        <v>Lưu Hoàng Hải</v>
      </c>
      <c r="C43" s="45" t="str">
        <f>'CN BC'!D28</f>
        <v>YẾN</v>
      </c>
      <c r="D43" s="128" t="e">
        <f>'CN BC'!#REF!</f>
        <v>#REF!</v>
      </c>
      <c r="E43" s="129" t="e">
        <f>'CN BC'!#REF!</f>
        <v>#REF!</v>
      </c>
      <c r="F43" s="130" t="str">
        <f>IF('CN BC'!E28&lt;&gt;"",'CN BC'!E28," ")</f>
        <v xml:space="preserve"> </v>
      </c>
      <c r="G43" s="131" t="e">
        <f>#REF!</f>
        <v>#REF!</v>
      </c>
      <c r="H43" s="45" t="e">
        <f>'CN BC'!#REF!</f>
        <v>#REF!</v>
      </c>
      <c r="I43" s="110" t="str">
        <f t="shared" si="1"/>
        <v>34</v>
      </c>
      <c r="J43" s="132" t="str">
        <f>IF('CN BC'!G28&lt;&gt;"",'CN BC'!G28," ")</f>
        <v xml:space="preserve"> </v>
      </c>
      <c r="K43" s="117"/>
    </row>
    <row r="44" spans="1:11" s="27" customFormat="1" ht="23.25" customHeight="1">
      <c r="A44" s="85" t="s">
        <v>211</v>
      </c>
      <c r="B44" s="44" t="e">
        <f>#REF!</f>
        <v>#REF!</v>
      </c>
      <c r="C44" s="45" t="e">
        <f>#REF!</f>
        <v>#REF!</v>
      </c>
      <c r="D44" s="128" t="e">
        <f>#REF!</f>
        <v>#REF!</v>
      </c>
      <c r="E44" s="129" t="e">
        <f>#REF!</f>
        <v>#REF!</v>
      </c>
      <c r="F44" s="130" t="e">
        <f>IF(#REF!&lt;&gt;"",#REF!," ")</f>
        <v>#REF!</v>
      </c>
      <c r="G44" s="131" t="e">
        <f>#REF!</f>
        <v>#REF!</v>
      </c>
      <c r="H44" s="45" t="e">
        <f>#REF!</f>
        <v>#REF!</v>
      </c>
      <c r="I44" s="110" t="str">
        <f t="shared" si="1"/>
        <v>35</v>
      </c>
      <c r="J44" s="132" t="e">
        <f>IF(#REF!&lt;&gt;"",#REF!," ")</f>
        <v>#REF!</v>
      </c>
      <c r="K44" s="117"/>
    </row>
    <row r="45" spans="1:11" s="27" customFormat="1">
      <c r="A45" s="85" t="s">
        <v>212</v>
      </c>
      <c r="B45" s="44" t="e">
        <f>#REF!</f>
        <v>#REF!</v>
      </c>
      <c r="C45" s="45" t="e">
        <f>#REF!</f>
        <v>#REF!</v>
      </c>
      <c r="D45" s="128" t="e">
        <f>#REF!</f>
        <v>#REF!</v>
      </c>
      <c r="E45" s="129" t="e">
        <f>#REF!</f>
        <v>#REF!</v>
      </c>
      <c r="F45" s="130" t="e">
        <f>IF(#REF!&lt;&gt;"",#REF!," ")</f>
        <v>#REF!</v>
      </c>
      <c r="G45" s="131" t="e">
        <f>#REF!</f>
        <v>#REF!</v>
      </c>
      <c r="H45" s="45" t="e">
        <f>#REF!</f>
        <v>#REF!</v>
      </c>
      <c r="I45" s="110" t="str">
        <f t="shared" si="1"/>
        <v>36</v>
      </c>
      <c r="J45" s="132" t="e">
        <f>IF(#REF!&lt;&gt;"",#REF!," ")</f>
        <v>#REF!</v>
      </c>
      <c r="K45" s="117"/>
    </row>
    <row r="46" spans="1:11" s="27" customFormat="1" ht="18" customHeight="1">
      <c r="A46" s="85" t="s">
        <v>213</v>
      </c>
      <c r="B46" s="44" t="str">
        <f>'CN BC'!C87</f>
        <v xml:space="preserve">Nguyễn Trung </v>
      </c>
      <c r="C46" s="45" t="str">
        <f>'CN BC'!D87</f>
        <v>DŨNG</v>
      </c>
      <c r="D46" s="128" t="e">
        <f>#REF!</f>
        <v>#REF!</v>
      </c>
      <c r="E46" s="129" t="e">
        <f>#REF!</f>
        <v>#REF!</v>
      </c>
      <c r="F46" s="130" t="str">
        <f>IF('CN BC'!E87&lt;&gt;"",'CN BC'!E87," ")</f>
        <v xml:space="preserve"> </v>
      </c>
      <c r="G46" s="131" t="e">
        <f>#REF!</f>
        <v>#REF!</v>
      </c>
      <c r="H46" s="45" t="e">
        <f>'CN BC'!#REF!</f>
        <v>#REF!</v>
      </c>
      <c r="I46" s="110" t="str">
        <f t="shared" ref="I46:I52" si="2">A46</f>
        <v>37</v>
      </c>
      <c r="J46" s="132" t="str">
        <f>IF('CN BC'!G87&lt;&gt;"",'CN BC'!G87," ")</f>
        <v xml:space="preserve"> </v>
      </c>
      <c r="K46" s="117"/>
    </row>
    <row r="47" spans="1:11" s="27" customFormat="1" ht="18" customHeight="1">
      <c r="A47" s="85" t="s">
        <v>214</v>
      </c>
      <c r="B47" s="44" t="e">
        <f>#REF!</f>
        <v>#REF!</v>
      </c>
      <c r="C47" s="45" t="e">
        <f>#REF!</f>
        <v>#REF!</v>
      </c>
      <c r="D47" s="128" t="e">
        <f>#REF!</f>
        <v>#REF!</v>
      </c>
      <c r="E47" s="129" t="e">
        <f>#REF!</f>
        <v>#REF!</v>
      </c>
      <c r="F47" s="130" t="e">
        <f>IF(#REF!&lt;&gt;"",#REF!," ")</f>
        <v>#REF!</v>
      </c>
      <c r="G47" s="131" t="e">
        <f>#REF!</f>
        <v>#REF!</v>
      </c>
      <c r="H47" s="45" t="e">
        <f>#REF!</f>
        <v>#REF!</v>
      </c>
      <c r="I47" s="110" t="str">
        <f t="shared" si="2"/>
        <v>38</v>
      </c>
      <c r="J47" s="132" t="e">
        <f>IF(#REF!&lt;&gt;"",#REF!," ")</f>
        <v>#REF!</v>
      </c>
      <c r="K47" s="117"/>
    </row>
    <row r="48" spans="1:11" s="27" customFormat="1" ht="18" customHeight="1">
      <c r="A48" s="85" t="s">
        <v>215</v>
      </c>
      <c r="B48" s="44" t="str">
        <f>'CN BC'!C30</f>
        <v xml:space="preserve">Nguyễn Tiến </v>
      </c>
      <c r="C48" s="45" t="str">
        <f>'CN BC'!D30</f>
        <v xml:space="preserve">HƯNG </v>
      </c>
      <c r="D48" s="128" t="e">
        <f>#REF!</f>
        <v>#REF!</v>
      </c>
      <c r="E48" s="129" t="e">
        <f>#REF!</f>
        <v>#REF!</v>
      </c>
      <c r="F48" s="130" t="str">
        <f>IF('CN BC'!E30&lt;&gt;"",'CN BC'!E30," ")</f>
        <v>Phòng TC-HC-TH</v>
      </c>
      <c r="G48" s="131" t="e">
        <f>#REF!</f>
        <v>#REF!</v>
      </c>
      <c r="H48" s="45" t="e">
        <f>'CN BC'!#REF!</f>
        <v>#REF!</v>
      </c>
      <c r="I48" s="110" t="str">
        <f t="shared" si="2"/>
        <v>39</v>
      </c>
      <c r="J48" s="132" t="str">
        <f>IF('CN BC'!G30&lt;&gt;"",'CN BC'!G30," ")</f>
        <v xml:space="preserve"> </v>
      </c>
      <c r="K48" s="117"/>
    </row>
    <row r="49" spans="1:11" s="27" customFormat="1">
      <c r="A49" s="85" t="s">
        <v>216</v>
      </c>
      <c r="B49" s="44" t="e">
        <f>#REF!</f>
        <v>#REF!</v>
      </c>
      <c r="C49" s="45" t="e">
        <f>#REF!</f>
        <v>#REF!</v>
      </c>
      <c r="D49" s="128" t="e">
        <f>#REF!</f>
        <v>#REF!</v>
      </c>
      <c r="E49" s="129" t="e">
        <f>#REF!</f>
        <v>#REF!</v>
      </c>
      <c r="F49" s="130" t="e">
        <f>IF(#REF!&lt;&gt;"",#REF!," ")</f>
        <v>#REF!</v>
      </c>
      <c r="G49" s="131" t="e">
        <f>#REF!</f>
        <v>#REF!</v>
      </c>
      <c r="H49" s="45" t="e">
        <f>#REF!</f>
        <v>#REF!</v>
      </c>
      <c r="I49" s="110" t="str">
        <f t="shared" si="2"/>
        <v>40</v>
      </c>
      <c r="J49" s="132" t="e">
        <f>IF(#REF!&lt;&gt;"",#REF!," ")</f>
        <v>#REF!</v>
      </c>
      <c r="K49" s="117"/>
    </row>
    <row r="50" spans="1:11" s="27" customFormat="1" ht="26.25" customHeight="1">
      <c r="A50" s="85" t="s">
        <v>217</v>
      </c>
      <c r="B50" s="44" t="e">
        <f>#REF!</f>
        <v>#REF!</v>
      </c>
      <c r="C50" s="45" t="e">
        <f>#REF!</f>
        <v>#REF!</v>
      </c>
      <c r="D50" s="128" t="e">
        <f>#REF!</f>
        <v>#REF!</v>
      </c>
      <c r="E50" s="129" t="e">
        <f>#REF!</f>
        <v>#REF!</v>
      </c>
      <c r="F50" s="130" t="e">
        <f>IF(#REF!&lt;&gt;"",#REF!," ")</f>
        <v>#REF!</v>
      </c>
      <c r="G50" s="131" t="e">
        <f>#REF!</f>
        <v>#REF!</v>
      </c>
      <c r="H50" s="45" t="e">
        <f>#REF!</f>
        <v>#REF!</v>
      </c>
      <c r="I50" s="110" t="str">
        <f t="shared" si="2"/>
        <v>41</v>
      </c>
      <c r="J50" s="132" t="e">
        <f>IF(#REF!&lt;&gt;"",#REF!," ")</f>
        <v>#REF!</v>
      </c>
      <c r="K50" s="117"/>
    </row>
    <row r="51" spans="1:11" s="27" customFormat="1" ht="25.5" customHeight="1">
      <c r="A51" s="85" t="s">
        <v>218</v>
      </c>
      <c r="B51" s="44" t="e">
        <f>#REF!</f>
        <v>#REF!</v>
      </c>
      <c r="C51" s="45" t="e">
        <f>#REF!</f>
        <v>#REF!</v>
      </c>
      <c r="D51" s="128" t="e">
        <f>#REF!</f>
        <v>#REF!</v>
      </c>
      <c r="E51" s="129" t="e">
        <f>#REF!</f>
        <v>#REF!</v>
      </c>
      <c r="F51" s="130" t="e">
        <f>IF(#REF!&lt;&gt;"",#REF!," ")</f>
        <v>#REF!</v>
      </c>
      <c r="G51" s="131" t="e">
        <f>#REF!</f>
        <v>#REF!</v>
      </c>
      <c r="H51" s="45" t="e">
        <f>#REF!</f>
        <v>#REF!</v>
      </c>
      <c r="I51" s="110" t="str">
        <f t="shared" si="2"/>
        <v>42</v>
      </c>
      <c r="J51" s="132" t="e">
        <f>IF(#REF!&lt;&gt;"",#REF!," ")</f>
        <v>#REF!</v>
      </c>
      <c r="K51" s="117"/>
    </row>
    <row r="52" spans="1:11" s="27" customFormat="1" ht="25.5" customHeight="1">
      <c r="A52" s="85" t="s">
        <v>219</v>
      </c>
      <c r="B52" s="44" t="str">
        <f>'CN BC'!C31</f>
        <v xml:space="preserve">Đồng Anh </v>
      </c>
      <c r="C52" s="45" t="str">
        <f>'CN BC'!D31</f>
        <v>TUẤN</v>
      </c>
      <c r="D52" s="128" t="e">
        <f>#REF!</f>
        <v>#REF!</v>
      </c>
      <c r="E52" s="129" t="e">
        <f>#REF!</f>
        <v>#REF!</v>
      </c>
      <c r="F52" s="130" t="str">
        <f>IF('CN BC'!E31&lt;&gt;"",'CN BC'!E31," ")</f>
        <v xml:space="preserve"> </v>
      </c>
      <c r="G52" s="131" t="e">
        <f>#REF!</f>
        <v>#REF!</v>
      </c>
      <c r="H52" s="45" t="e">
        <f>'CN BC'!#REF!</f>
        <v>#REF!</v>
      </c>
      <c r="I52" s="110" t="str">
        <f t="shared" si="2"/>
        <v>43</v>
      </c>
      <c r="J52" s="132" t="str">
        <f>IF('CN BC'!G31&lt;&gt;"",'CN BC'!G31," ")</f>
        <v xml:space="preserve"> </v>
      </c>
      <c r="K52" s="117"/>
    </row>
    <row r="53" spans="1:11" s="27" customFormat="1" ht="25.5" customHeight="1">
      <c r="A53" s="150"/>
      <c r="B53" s="151"/>
      <c r="C53" s="152"/>
      <c r="D53" s="153"/>
      <c r="E53" s="154"/>
      <c r="F53" s="155"/>
      <c r="G53" s="156"/>
      <c r="H53" s="152"/>
      <c r="I53" s="157"/>
      <c r="J53" s="158"/>
      <c r="K53" s="159"/>
    </row>
    <row r="54" spans="1:11" ht="20.25" customHeight="1">
      <c r="A54" s="86"/>
      <c r="B54" s="15" t="s">
        <v>43</v>
      </c>
      <c r="C54" s="16"/>
      <c r="D54" s="60"/>
      <c r="E54" s="14"/>
      <c r="F54" s="17"/>
      <c r="G54" s="18" t="e">
        <f>SUM(G10:G52)</f>
        <v>#REF!</v>
      </c>
      <c r="H54" s="19" t="e">
        <f>SUM(H10:H52)</f>
        <v>#REF!</v>
      </c>
      <c r="I54" s="91"/>
      <c r="J54" s="73"/>
      <c r="K54" s="113"/>
    </row>
    <row r="55" spans="1:11" ht="15.75" customHeight="1">
      <c r="A55" s="87"/>
      <c r="B55" s="66"/>
      <c r="C55" s="66"/>
      <c r="D55" s="67"/>
      <c r="E55" s="66"/>
      <c r="F55" s="68"/>
      <c r="G55" s="69"/>
      <c r="H55" s="70"/>
      <c r="I55" s="92"/>
      <c r="J55" s="70"/>
    </row>
    <row r="56" spans="1:11">
      <c r="A56" s="36"/>
      <c r="B56" s="133" t="e">
        <f ca="1">"Số tiền bằng chữ: " &amp; [1]!DocSoUniH(H54) &amp; " đồng ."</f>
        <v>#NAME?</v>
      </c>
      <c r="C56" s="31"/>
      <c r="D56" s="32"/>
      <c r="E56" s="64"/>
      <c r="F56" s="32"/>
      <c r="G56" s="32"/>
      <c r="H56" s="32"/>
      <c r="I56" s="93"/>
      <c r="J56" s="33"/>
    </row>
    <row r="57" spans="1:11">
      <c r="A57" s="88"/>
      <c r="B57" s="133"/>
      <c r="C57" s="26"/>
      <c r="D57" s="22"/>
      <c r="E57" s="26"/>
      <c r="G57" s="22"/>
      <c r="H57" s="34"/>
      <c r="I57" s="94"/>
    </row>
    <row r="58" spans="1:11">
      <c r="A58" s="36"/>
      <c r="B58" s="26"/>
      <c r="C58" s="31"/>
      <c r="G58" s="291" t="s">
        <v>347</v>
      </c>
      <c r="H58" s="291"/>
      <c r="I58" s="291"/>
      <c r="J58" s="291"/>
    </row>
    <row r="59" spans="1:11">
      <c r="A59" s="259" t="s">
        <v>167</v>
      </c>
      <c r="B59" s="259"/>
      <c r="C59" s="259"/>
      <c r="E59" s="259" t="s">
        <v>177</v>
      </c>
      <c r="F59" s="259"/>
      <c r="G59" s="259" t="s">
        <v>252</v>
      </c>
      <c r="H59" s="259"/>
      <c r="I59" s="259"/>
      <c r="J59" s="259"/>
    </row>
    <row r="60" spans="1:11">
      <c r="H60" s="292"/>
      <c r="I60" s="292"/>
      <c r="J60" s="292"/>
    </row>
    <row r="61" spans="1:11" ht="12" customHeight="1">
      <c r="A61" s="36"/>
      <c r="H61" s="35"/>
      <c r="I61" s="95"/>
    </row>
    <row r="62" spans="1:11">
      <c r="A62" s="36"/>
      <c r="H62" s="35"/>
      <c r="I62" s="95"/>
    </row>
    <row r="63" spans="1:11">
      <c r="A63" s="36"/>
      <c r="H63" s="35"/>
      <c r="I63" s="95"/>
    </row>
    <row r="64" spans="1:11">
      <c r="A64" s="88"/>
      <c r="B64" s="22"/>
      <c r="H64" s="35"/>
      <c r="I64" s="95"/>
      <c r="J64" s="33"/>
    </row>
    <row r="65" spans="1:10">
      <c r="A65" s="36"/>
      <c r="F65" s="36"/>
      <c r="G65" s="26"/>
      <c r="H65" s="35"/>
      <c r="I65" s="95"/>
    </row>
    <row r="66" spans="1:10" ht="18" customHeight="1">
      <c r="A66" s="259" t="s">
        <v>318</v>
      </c>
      <c r="B66" s="259"/>
      <c r="C66" s="259"/>
      <c r="E66" s="259" t="s">
        <v>45</v>
      </c>
      <c r="F66" s="259"/>
      <c r="G66" s="259" t="s">
        <v>342</v>
      </c>
      <c r="H66" s="259"/>
      <c r="I66" s="259"/>
      <c r="J66" s="259"/>
    </row>
  </sheetData>
  <mergeCells count="18">
    <mergeCell ref="A66:C66"/>
    <mergeCell ref="E66:F66"/>
    <mergeCell ref="G66:J66"/>
    <mergeCell ref="A6:K6"/>
    <mergeCell ref="G58:J58"/>
    <mergeCell ref="A59:C59"/>
    <mergeCell ref="E59:F59"/>
    <mergeCell ref="G59:J59"/>
    <mergeCell ref="H60:J60"/>
    <mergeCell ref="A7:J7"/>
    <mergeCell ref="B9:C9"/>
    <mergeCell ref="I9:J9"/>
    <mergeCell ref="A1:D1"/>
    <mergeCell ref="E1:J1"/>
    <mergeCell ref="A2:D2"/>
    <mergeCell ref="E2:J2"/>
    <mergeCell ref="A3:D3"/>
    <mergeCell ref="A4:D4"/>
  </mergeCells>
  <phoneticPr fontId="31" type="noConversion"/>
  <printOptions horizontalCentered="1"/>
  <pageMargins left="0.4" right="0.24" top="0.52" bottom="0.4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8" workbookViewId="0">
      <selection activeCell="J12" sqref="J12"/>
    </sheetView>
  </sheetViews>
  <sheetFormatPr defaultRowHeight="15.75"/>
  <cols>
    <col min="1" max="1" width="4.140625" style="28" customWidth="1"/>
    <col min="2" max="2" width="17.140625" style="27" customWidth="1"/>
    <col min="3" max="3" width="10.5703125" style="27" customWidth="1"/>
    <col min="4" max="4" width="17.85546875" style="31" customWidth="1"/>
    <col min="5" max="5" width="14.7109375" style="27" customWidth="1"/>
    <col min="6" max="6" width="13.85546875" style="28" customWidth="1"/>
    <col min="7" max="7" width="6.140625" style="27" customWidth="1"/>
    <col min="8" max="8" width="12.42578125" style="29" customWidth="1"/>
    <col min="9" max="9" width="3.5703125" style="90" customWidth="1"/>
    <col min="10" max="10" width="15.42578125" style="30" customWidth="1"/>
    <col min="11" max="11" width="16" style="23" customWidth="1"/>
    <col min="12" max="16384" width="9.140625" style="23"/>
  </cols>
  <sheetData>
    <row r="1" spans="1:12">
      <c r="A1" s="283" t="s">
        <v>276</v>
      </c>
      <c r="B1" s="283"/>
      <c r="C1" s="283"/>
      <c r="D1" s="283"/>
      <c r="E1" s="259" t="s">
        <v>35</v>
      </c>
      <c r="F1" s="259"/>
      <c r="G1" s="259"/>
      <c r="H1" s="259"/>
      <c r="I1" s="259"/>
      <c r="J1" s="259"/>
    </row>
    <row r="2" spans="1:12">
      <c r="A2" s="283" t="s">
        <v>248</v>
      </c>
      <c r="B2" s="283"/>
      <c r="C2" s="283"/>
      <c r="D2" s="283"/>
      <c r="E2" s="290" t="s">
        <v>247</v>
      </c>
      <c r="F2" s="290"/>
      <c r="G2" s="290"/>
      <c r="H2" s="290"/>
      <c r="I2" s="290"/>
      <c r="J2" s="290"/>
    </row>
    <row r="3" spans="1:12">
      <c r="A3" s="285" t="s">
        <v>249</v>
      </c>
      <c r="B3" s="285"/>
      <c r="C3" s="285"/>
      <c r="D3" s="285"/>
      <c r="E3" s="61"/>
      <c r="F3" s="24"/>
      <c r="G3" s="24"/>
      <c r="H3" s="24"/>
      <c r="I3" s="89"/>
      <c r="J3" s="25"/>
    </row>
    <row r="4" spans="1:12">
      <c r="A4" s="286" t="s">
        <v>250</v>
      </c>
      <c r="B4" s="286"/>
      <c r="C4" s="286"/>
      <c r="D4" s="286"/>
      <c r="E4" s="62"/>
      <c r="F4" s="24"/>
      <c r="G4" s="24"/>
      <c r="H4" s="24"/>
      <c r="I4" s="89"/>
      <c r="J4" s="25"/>
    </row>
    <row r="5" spans="1:12" ht="11.25" customHeight="1">
      <c r="A5" s="36"/>
    </row>
    <row r="6" spans="1:12" ht="32.25" customHeight="1">
      <c r="A6" s="253" t="s">
        <v>351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</row>
    <row r="7" spans="1:12">
      <c r="A7" s="259" t="s">
        <v>348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2" ht="11.25" customHeight="1">
      <c r="B8" s="41">
        <v>30000</v>
      </c>
    </row>
    <row r="9" spans="1:12" ht="51" customHeight="1">
      <c r="A9" s="84" t="s">
        <v>36</v>
      </c>
      <c r="B9" s="255" t="s">
        <v>37</v>
      </c>
      <c r="C9" s="287"/>
      <c r="D9" s="56" t="s">
        <v>243</v>
      </c>
      <c r="E9" s="63" t="s">
        <v>264</v>
      </c>
      <c r="F9" s="114" t="s">
        <v>38</v>
      </c>
      <c r="G9" s="12" t="s">
        <v>39</v>
      </c>
      <c r="H9" s="13" t="s">
        <v>40</v>
      </c>
      <c r="I9" s="288" t="s">
        <v>244</v>
      </c>
      <c r="J9" s="289"/>
      <c r="K9" s="100" t="s">
        <v>273</v>
      </c>
    </row>
    <row r="10" spans="1:12" ht="75" customHeight="1">
      <c r="A10" s="85" t="s">
        <v>178</v>
      </c>
      <c r="B10" s="136" t="e">
        <f>'CN BC'!#REF!</f>
        <v>#REF!</v>
      </c>
      <c r="C10" s="137" t="e">
        <f>'CN BC'!#REF!</f>
        <v>#REF!</v>
      </c>
      <c r="D10" s="138" t="e">
        <f>'CN BC'!#REF!</f>
        <v>#REF!</v>
      </c>
      <c r="E10" s="139" t="e">
        <f>'CN BC'!#REF!</f>
        <v>#REF!</v>
      </c>
      <c r="F10" s="140" t="e">
        <f>IF('CN BC'!#REF!&lt;&gt;"",'CN BC'!#REF!," ")</f>
        <v>#REF!</v>
      </c>
      <c r="G10" s="141" t="e">
        <f>'CN BC'!#REF!</f>
        <v>#REF!</v>
      </c>
      <c r="H10" s="142" t="e">
        <f>'CN BC'!#REF!</f>
        <v>#REF!</v>
      </c>
      <c r="I10" s="143" t="str">
        <f>A10</f>
        <v>01</v>
      </c>
      <c r="J10" s="144" t="e">
        <f>IF('CN BC'!#REF!&lt;&gt;"",'CN BC'!#REF!," ")</f>
        <v>#REF!</v>
      </c>
      <c r="K10" s="145"/>
      <c r="L10" s="23">
        <f>'CN BC'!A9</f>
        <v>1</v>
      </c>
    </row>
    <row r="11" spans="1:12" ht="27.75" customHeight="1">
      <c r="A11" s="85" t="s">
        <v>179</v>
      </c>
      <c r="B11" s="106" t="str">
        <f>'CN BC'!C59</f>
        <v>Bùi Thị Lan</v>
      </c>
      <c r="C11" s="108" t="str">
        <f>'CN BC'!D59</f>
        <v>ANH</v>
      </c>
      <c r="D11" s="146" t="e">
        <f>'CN BC'!#REF!</f>
        <v>#REF!</v>
      </c>
      <c r="E11" s="101" t="e">
        <f>'CN BC'!#REF!</f>
        <v>#REF!</v>
      </c>
      <c r="F11" s="105" t="str">
        <f>IF('CN BC'!E59&lt;&gt;"",'CN BC'!E59," ")</f>
        <v>Trạm Y tế</v>
      </c>
      <c r="G11" s="85" t="e">
        <f>'CN BC'!#REF!</f>
        <v>#REF!</v>
      </c>
      <c r="H11" s="119" t="e">
        <f>'CN BC'!#REF!</f>
        <v>#REF!</v>
      </c>
      <c r="I11" s="135" t="str">
        <f>A11</f>
        <v>02</v>
      </c>
      <c r="J11" s="111" t="str">
        <f>IF('CN BC'!G59&lt;&gt;"",'CN BC'!G59," ")</f>
        <v xml:space="preserve"> </v>
      </c>
      <c r="K11" s="116"/>
      <c r="L11" s="23" t="e">
        <f>'CN BC'!#REF!</f>
        <v>#REF!</v>
      </c>
    </row>
    <row r="12" spans="1:12" ht="21.75" customHeight="1">
      <c r="A12" s="85" t="s">
        <v>180</v>
      </c>
      <c r="B12" s="44" t="str">
        <f>'CN BC'!C60</f>
        <v xml:space="preserve">Lê Thị </v>
      </c>
      <c r="C12" s="45" t="str">
        <f>'CN BC'!D60</f>
        <v>HUYỀN</v>
      </c>
      <c r="D12" s="128" t="e">
        <f>#REF!</f>
        <v>#REF!</v>
      </c>
      <c r="E12" s="129" t="e">
        <f>#REF!</f>
        <v>#REF!</v>
      </c>
      <c r="F12" s="129" t="str">
        <f>IF('CN BC'!E60&lt;&gt;"",'CN BC'!E60,"")</f>
        <v/>
      </c>
      <c r="G12" s="131" t="e">
        <f>#REF!</f>
        <v>#REF!</v>
      </c>
      <c r="H12" s="131" t="e">
        <f>'CN BC'!#REF!</f>
        <v>#REF!</v>
      </c>
      <c r="I12" s="110" t="str">
        <f>A12</f>
        <v>03</v>
      </c>
      <c r="J12" s="132" t="str">
        <f>IF('CN BC'!G60&lt;&gt;"",'CN BC'!G60," ")</f>
        <v xml:space="preserve"> </v>
      </c>
      <c r="K12" s="116"/>
      <c r="L12" s="23" t="e">
        <f>'CN BC'!#REF!</f>
        <v>#REF!</v>
      </c>
    </row>
    <row r="13" spans="1:12" ht="20.25" customHeight="1">
      <c r="A13" s="86"/>
      <c r="B13" s="15" t="s">
        <v>43</v>
      </c>
      <c r="C13" s="16"/>
      <c r="D13" s="60"/>
      <c r="E13" s="14"/>
      <c r="F13" s="17"/>
      <c r="G13" s="18" t="e">
        <f>SUM(G10:G12)</f>
        <v>#REF!</v>
      </c>
      <c r="H13" s="19" t="e">
        <f>SUM(H10:H12)</f>
        <v>#REF!</v>
      </c>
      <c r="I13" s="91"/>
      <c r="J13" s="73"/>
      <c r="K13" s="113"/>
    </row>
    <row r="14" spans="1:12" ht="10.5" customHeight="1">
      <c r="A14" s="87"/>
      <c r="B14" s="66"/>
      <c r="C14" s="66"/>
      <c r="D14" s="67"/>
      <c r="E14" s="66"/>
      <c r="F14" s="68"/>
      <c r="G14" s="69"/>
      <c r="H14" s="70"/>
      <c r="I14" s="92"/>
      <c r="J14" s="70"/>
    </row>
    <row r="15" spans="1:12">
      <c r="A15" s="36"/>
      <c r="B15" s="133" t="e">
        <f ca="1">"Số tiền bằng chữ: " &amp; [1]!DocSoUniH(H13) &amp; " đồng ."</f>
        <v>#NAME?</v>
      </c>
      <c r="C15" s="31"/>
      <c r="D15" s="32"/>
      <c r="E15" s="64"/>
      <c r="F15" s="32"/>
      <c r="G15" s="32"/>
      <c r="H15" s="32"/>
      <c r="I15" s="93"/>
      <c r="J15" s="33"/>
    </row>
    <row r="16" spans="1:12">
      <c r="A16" s="88"/>
      <c r="B16" s="133"/>
      <c r="C16" s="26"/>
      <c r="D16" s="22"/>
      <c r="E16" s="26"/>
      <c r="G16" s="22"/>
      <c r="H16" s="34"/>
      <c r="I16" s="94"/>
    </row>
    <row r="17" spans="1:10">
      <c r="A17" s="36"/>
      <c r="B17" s="26"/>
      <c r="C17" s="31"/>
      <c r="G17" s="291" t="s">
        <v>347</v>
      </c>
      <c r="H17" s="291"/>
      <c r="I17" s="291"/>
      <c r="J17" s="291"/>
    </row>
    <row r="18" spans="1:10">
      <c r="A18" s="259" t="s">
        <v>167</v>
      </c>
      <c r="B18" s="259"/>
      <c r="C18" s="259"/>
      <c r="E18" s="259" t="s">
        <v>177</v>
      </c>
      <c r="F18" s="259"/>
      <c r="G18" s="259" t="s">
        <v>252</v>
      </c>
      <c r="H18" s="259"/>
      <c r="I18" s="259"/>
      <c r="J18" s="259"/>
    </row>
    <row r="19" spans="1:10">
      <c r="H19" s="292"/>
      <c r="I19" s="292"/>
      <c r="J19" s="292"/>
    </row>
    <row r="20" spans="1:10" ht="12" customHeight="1">
      <c r="A20" s="36"/>
      <c r="H20" s="35"/>
      <c r="I20" s="95"/>
    </row>
    <row r="21" spans="1:10">
      <c r="A21" s="36"/>
      <c r="H21" s="35"/>
      <c r="I21" s="95"/>
    </row>
    <row r="22" spans="1:10">
      <c r="A22" s="36"/>
      <c r="H22" s="35"/>
      <c r="I22" s="95"/>
    </row>
    <row r="23" spans="1:10">
      <c r="A23" s="88"/>
      <c r="B23" s="22"/>
      <c r="H23" s="35"/>
      <c r="I23" s="95"/>
      <c r="J23" s="33"/>
    </row>
    <row r="24" spans="1:10">
      <c r="A24" s="36"/>
      <c r="F24" s="36"/>
      <c r="G24" s="26"/>
      <c r="H24" s="35"/>
      <c r="I24" s="95"/>
    </row>
    <row r="25" spans="1:10" ht="18" customHeight="1">
      <c r="A25" s="259" t="s">
        <v>318</v>
      </c>
      <c r="B25" s="259"/>
      <c r="C25" s="259"/>
      <c r="E25" s="259" t="s">
        <v>45</v>
      </c>
      <c r="F25" s="259"/>
      <c r="G25" s="259" t="s">
        <v>342</v>
      </c>
      <c r="H25" s="259"/>
      <c r="I25" s="259"/>
      <c r="J25" s="259"/>
    </row>
  </sheetData>
  <mergeCells count="18">
    <mergeCell ref="G17:J17"/>
    <mergeCell ref="A18:C18"/>
    <mergeCell ref="E18:F18"/>
    <mergeCell ref="G18:J18"/>
    <mergeCell ref="H19:J19"/>
    <mergeCell ref="A25:C25"/>
    <mergeCell ref="E25:F25"/>
    <mergeCell ref="G25:J25"/>
    <mergeCell ref="B9:C9"/>
    <mergeCell ref="I9:J9"/>
    <mergeCell ref="A1:D1"/>
    <mergeCell ref="E1:J1"/>
    <mergeCell ref="A2:D2"/>
    <mergeCell ref="E2:J2"/>
    <mergeCell ref="A6:K6"/>
    <mergeCell ref="A7:J7"/>
    <mergeCell ref="A3:D3"/>
    <mergeCell ref="A4:D4"/>
  </mergeCells>
  <phoneticPr fontId="3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F10" sqref="F10"/>
    </sheetView>
  </sheetViews>
  <sheetFormatPr defaultRowHeight="15.75"/>
  <cols>
    <col min="1" max="1" width="4.140625" style="28" customWidth="1"/>
    <col min="2" max="2" width="17.140625" style="27" customWidth="1"/>
    <col min="3" max="3" width="10.5703125" style="27" customWidth="1"/>
    <col min="4" max="4" width="17.85546875" style="31" hidden="1" customWidth="1"/>
    <col min="5" max="5" width="14.7109375" style="27" hidden="1" customWidth="1"/>
    <col min="6" max="6" width="13.85546875" style="28" customWidth="1"/>
    <col min="7" max="7" width="6.140625" style="27" customWidth="1"/>
    <col min="8" max="8" width="12.42578125" style="29" customWidth="1"/>
    <col min="9" max="9" width="3.5703125" style="90" customWidth="1"/>
    <col min="10" max="10" width="15.42578125" style="30" customWidth="1"/>
    <col min="11" max="11" width="16" style="23" customWidth="1"/>
    <col min="12" max="16384" width="9.140625" style="23"/>
  </cols>
  <sheetData>
    <row r="1" spans="1:12">
      <c r="A1" s="283" t="s">
        <v>276</v>
      </c>
      <c r="B1" s="283"/>
      <c r="C1" s="283"/>
      <c r="D1" s="283"/>
      <c r="E1" s="259" t="s">
        <v>35</v>
      </c>
      <c r="F1" s="259"/>
      <c r="G1" s="259"/>
      <c r="H1" s="259"/>
      <c r="I1" s="259"/>
      <c r="J1" s="259"/>
    </row>
    <row r="2" spans="1:12">
      <c r="A2" s="283" t="s">
        <v>248</v>
      </c>
      <c r="B2" s="283"/>
      <c r="C2" s="283"/>
      <c r="D2" s="283"/>
      <c r="E2" s="290" t="s">
        <v>247</v>
      </c>
      <c r="F2" s="290"/>
      <c r="G2" s="290"/>
      <c r="H2" s="290"/>
      <c r="I2" s="290"/>
      <c r="J2" s="290"/>
    </row>
    <row r="3" spans="1:12">
      <c r="A3" s="285" t="s">
        <v>249</v>
      </c>
      <c r="B3" s="285"/>
      <c r="C3" s="285"/>
      <c r="D3" s="285"/>
      <c r="E3" s="61"/>
      <c r="F3" s="24"/>
      <c r="G3" s="24"/>
      <c r="H3" s="24"/>
      <c r="I3" s="89"/>
      <c r="J3" s="25"/>
    </row>
    <row r="4" spans="1:12">
      <c r="A4" s="286" t="s">
        <v>250</v>
      </c>
      <c r="B4" s="286"/>
      <c r="C4" s="286"/>
      <c r="D4" s="286"/>
      <c r="E4" s="62"/>
      <c r="F4" s="24"/>
      <c r="G4" s="24"/>
      <c r="H4" s="24"/>
      <c r="I4" s="89"/>
      <c r="J4" s="25"/>
    </row>
    <row r="5" spans="1:12" ht="11.25" customHeight="1">
      <c r="A5" s="36"/>
    </row>
    <row r="6" spans="1:12" ht="32.25" customHeight="1">
      <c r="A6" s="253" t="s">
        <v>352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</row>
    <row r="7" spans="1:12">
      <c r="A7" s="259" t="s">
        <v>348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2" ht="11.25" customHeight="1">
      <c r="B8" s="41">
        <v>30000</v>
      </c>
    </row>
    <row r="9" spans="1:12" ht="51" customHeight="1">
      <c r="A9" s="84" t="s">
        <v>36</v>
      </c>
      <c r="B9" s="255" t="s">
        <v>37</v>
      </c>
      <c r="C9" s="287"/>
      <c r="D9" s="56" t="s">
        <v>243</v>
      </c>
      <c r="E9" s="63" t="s">
        <v>264</v>
      </c>
      <c r="F9" s="114" t="s">
        <v>38</v>
      </c>
      <c r="G9" s="12" t="s">
        <v>39</v>
      </c>
      <c r="H9" s="13" t="s">
        <v>40</v>
      </c>
      <c r="I9" s="288" t="s">
        <v>244</v>
      </c>
      <c r="J9" s="289"/>
      <c r="K9" s="100" t="s">
        <v>273</v>
      </c>
    </row>
    <row r="10" spans="1:12" ht="75" customHeight="1">
      <c r="A10" s="85" t="s">
        <v>178</v>
      </c>
      <c r="B10" s="106" t="e">
        <f>'CN BC'!#REF!</f>
        <v>#REF!</v>
      </c>
      <c r="C10" s="107" t="e">
        <f>'CN BC'!#REF!</f>
        <v>#REF!</v>
      </c>
      <c r="D10" s="107" t="e">
        <f>'CN BC'!#REF!</f>
        <v>#REF!</v>
      </c>
      <c r="E10" s="107" t="e">
        <f>'CN BC'!#REF!</f>
        <v>#REF!</v>
      </c>
      <c r="F10" s="102" t="e">
        <f>IF('CN BC'!#REF!&lt;&gt;"",'CN BC'!#REF!,"")</f>
        <v>#REF!</v>
      </c>
      <c r="G10" s="102" t="e">
        <f>'CN BC'!#REF!</f>
        <v>#REF!</v>
      </c>
      <c r="H10" s="134" t="e">
        <f>'CN BC'!#REF!</f>
        <v>#REF!</v>
      </c>
      <c r="I10" s="109" t="str">
        <f t="shared" ref="I10:I17" si="0">A10</f>
        <v>01</v>
      </c>
      <c r="J10" s="103" t="e">
        <f>IF('CN BC'!#REF!&lt;&gt;"",'CN BC'!#REF!," ")</f>
        <v>#REF!</v>
      </c>
      <c r="K10" s="115"/>
      <c r="L10" s="23">
        <f>'CN BC'!A9</f>
        <v>1</v>
      </c>
    </row>
    <row r="11" spans="1:12" ht="27.75" customHeight="1">
      <c r="A11" s="85" t="s">
        <v>179</v>
      </c>
      <c r="B11" s="106" t="e">
        <f>'CN BC'!#REF!</f>
        <v>#REF!</v>
      </c>
      <c r="C11" s="108" t="e">
        <f>'CN BC'!#REF!</f>
        <v>#REF!</v>
      </c>
      <c r="D11" s="108" t="e">
        <f>'CN BC'!#REF!</f>
        <v>#REF!</v>
      </c>
      <c r="E11" s="108" t="e">
        <f>'CN BC'!#REF!</f>
        <v>#REF!</v>
      </c>
      <c r="F11" s="101" t="e">
        <f>IF('CN BC'!#REF!&lt;&gt;"",'CN BC'!#REF!,"")</f>
        <v>#REF!</v>
      </c>
      <c r="G11" s="101" t="e">
        <f>'CN BC'!#REF!</f>
        <v>#REF!</v>
      </c>
      <c r="H11" s="147" t="e">
        <f>'CN BC'!#REF!</f>
        <v>#REF!</v>
      </c>
      <c r="I11" s="110" t="str">
        <f t="shared" si="0"/>
        <v>02</v>
      </c>
      <c r="J11" s="111" t="e">
        <f>IF('CN BC'!#REF!&lt;&gt;"",'CN BC'!#REF!," ")</f>
        <v>#REF!</v>
      </c>
      <c r="K11" s="116"/>
      <c r="L11" s="23" t="e">
        <f>'CN BC'!#REF!</f>
        <v>#REF!</v>
      </c>
    </row>
    <row r="12" spans="1:12">
      <c r="A12" s="85" t="s">
        <v>180</v>
      </c>
      <c r="B12" s="106" t="e">
        <f>'CN BC'!#REF!</f>
        <v>#REF!</v>
      </c>
      <c r="C12" s="108" t="e">
        <f>'CN BC'!#REF!</f>
        <v>#REF!</v>
      </c>
      <c r="D12" s="108" t="e">
        <f>'CN BC'!#REF!</f>
        <v>#REF!</v>
      </c>
      <c r="E12" s="108" t="e">
        <f>'CN BC'!#REF!</f>
        <v>#REF!</v>
      </c>
      <c r="F12" s="101" t="e">
        <f>IF('CN BC'!#REF!&lt;&gt;"",'CN BC'!#REF!,"")</f>
        <v>#REF!</v>
      </c>
      <c r="G12" s="101" t="e">
        <f>'CN BC'!#REF!</f>
        <v>#REF!</v>
      </c>
      <c r="H12" s="147" t="e">
        <f>'CN BC'!#REF!</f>
        <v>#REF!</v>
      </c>
      <c r="I12" s="110" t="str">
        <f t="shared" si="0"/>
        <v>03</v>
      </c>
      <c r="J12" s="111" t="e">
        <f>IF('CN BC'!#REF!&lt;&gt;"",'CN BC'!#REF!," ")</f>
        <v>#REF!</v>
      </c>
      <c r="K12" s="116"/>
      <c r="L12" s="23" t="e">
        <f>'CN BC'!#REF!</f>
        <v>#REF!</v>
      </c>
    </row>
    <row r="13" spans="1:12">
      <c r="A13" s="85" t="s">
        <v>181</v>
      </c>
      <c r="B13" s="106" t="str">
        <f>'CN BC'!C61</f>
        <v>Hồng Mộng Tuyết</v>
      </c>
      <c r="C13" s="108" t="str">
        <f>'CN BC'!D61</f>
        <v>DUNG</v>
      </c>
      <c r="D13" s="108" t="e">
        <f>'CN BC'!#REF!</f>
        <v>#REF!</v>
      </c>
      <c r="E13" s="108" t="e">
        <f>'CN BC'!#REF!</f>
        <v>#REF!</v>
      </c>
      <c r="F13" s="101" t="str">
        <f>IF('CN BC'!E61&lt;&gt;"",'CN BC'!E61,"")</f>
        <v xml:space="preserve">Phòng KH - TC </v>
      </c>
      <c r="G13" s="101" t="e">
        <f>'CN BC'!#REF!</f>
        <v>#REF!</v>
      </c>
      <c r="H13" s="147" t="e">
        <f>'CN BC'!#REF!</f>
        <v>#REF!</v>
      </c>
      <c r="I13" s="110" t="str">
        <f t="shared" si="0"/>
        <v>04</v>
      </c>
      <c r="J13" s="111" t="str">
        <f>IF('CN BC'!G61&lt;&gt;"",'CN BC'!G61," ")</f>
        <v xml:space="preserve"> </v>
      </c>
      <c r="K13" s="116"/>
      <c r="L13" s="23" t="e">
        <f>'CN BC'!#REF!</f>
        <v>#REF!</v>
      </c>
    </row>
    <row r="14" spans="1:12" ht="20.25" customHeight="1">
      <c r="A14" s="85" t="s">
        <v>182</v>
      </c>
      <c r="B14" s="106" t="str">
        <f>'CN BC'!C62</f>
        <v>Trần Thị Minh</v>
      </c>
      <c r="C14" s="108" t="str">
        <f>'CN BC'!D62</f>
        <v>THOA</v>
      </c>
      <c r="D14" s="108" t="e">
        <f>'CN BC'!#REF!</f>
        <v>#REF!</v>
      </c>
      <c r="E14" s="108" t="e">
        <f>'CN BC'!#REF!</f>
        <v>#REF!</v>
      </c>
      <c r="F14" s="101" t="str">
        <f>IF('CN BC'!E62&lt;&gt;"",'CN BC'!E62,"")</f>
        <v/>
      </c>
      <c r="G14" s="101" t="e">
        <f>'CN BC'!#REF!</f>
        <v>#REF!</v>
      </c>
      <c r="H14" s="147" t="e">
        <f>'CN BC'!#REF!</f>
        <v>#REF!</v>
      </c>
      <c r="I14" s="110" t="str">
        <f t="shared" si="0"/>
        <v>05</v>
      </c>
      <c r="J14" s="111" t="str">
        <f>IF('CN BC'!G62&lt;&gt;"",'CN BC'!G62," ")</f>
        <v xml:space="preserve"> </v>
      </c>
      <c r="K14" s="116"/>
      <c r="L14" s="23">
        <f>'CN BC'!A11</f>
        <v>3</v>
      </c>
    </row>
    <row r="15" spans="1:12" ht="21" customHeight="1">
      <c r="A15" s="85" t="s">
        <v>183</v>
      </c>
      <c r="B15" s="106" t="str">
        <f>'CN BC'!C66</f>
        <v>Trần Thị Thảo</v>
      </c>
      <c r="C15" s="108" t="str">
        <f>'CN BC'!D66</f>
        <v xml:space="preserve">VÂN </v>
      </c>
      <c r="D15" s="108" t="e">
        <f>#REF!</f>
        <v>#REF!</v>
      </c>
      <c r="E15" s="108" t="e">
        <f>#REF!</f>
        <v>#REF!</v>
      </c>
      <c r="F15" s="101" t="str">
        <f>IF('CN BC'!E66&lt;&gt;"",'CN BC'!E66,"")</f>
        <v/>
      </c>
      <c r="G15" s="101" t="e">
        <f>#REF!</f>
        <v>#REF!</v>
      </c>
      <c r="H15" s="147" t="e">
        <f>'CN BC'!#REF!</f>
        <v>#REF!</v>
      </c>
      <c r="I15" s="110" t="str">
        <f t="shared" si="0"/>
        <v>06</v>
      </c>
      <c r="J15" s="111" t="str">
        <f>IF('CN BC'!G66&lt;&gt;"",'CN BC'!G66,"")</f>
        <v/>
      </c>
      <c r="K15" s="116"/>
      <c r="L15" s="23">
        <f>'CN BC'!A22</f>
        <v>14</v>
      </c>
    </row>
    <row r="16" spans="1:12">
      <c r="A16" s="85" t="s">
        <v>184</v>
      </c>
      <c r="B16" s="106" t="e">
        <f>#REF!</f>
        <v>#REF!</v>
      </c>
      <c r="C16" s="108" t="e">
        <f>#REF!</f>
        <v>#REF!</v>
      </c>
      <c r="D16" s="108" t="e">
        <f>#REF!</f>
        <v>#REF!</v>
      </c>
      <c r="E16" s="108" t="e">
        <f>#REF!</f>
        <v>#REF!</v>
      </c>
      <c r="F16" s="101" t="e">
        <f>IF(#REF!&lt;&gt;"",#REF!,"")</f>
        <v>#REF!</v>
      </c>
      <c r="G16" s="101" t="e">
        <f>#REF!</f>
        <v>#REF!</v>
      </c>
      <c r="H16" s="147" t="e">
        <f>#REF!</f>
        <v>#REF!</v>
      </c>
      <c r="I16" s="110" t="str">
        <f t="shared" si="0"/>
        <v>07</v>
      </c>
      <c r="J16" s="111" t="e">
        <f>IF(#REF!&lt;&gt;"",#REF!,"")</f>
        <v>#REF!</v>
      </c>
      <c r="K16" s="116"/>
      <c r="L16" s="23">
        <f>'CN BC'!A82</f>
        <v>74</v>
      </c>
    </row>
    <row r="17" spans="1:12" ht="26.25" customHeight="1">
      <c r="A17" s="85" t="s">
        <v>185</v>
      </c>
      <c r="B17" s="106" t="e">
        <f>#REF!</f>
        <v>#REF!</v>
      </c>
      <c r="C17" s="108" t="e">
        <f>#REF!</f>
        <v>#REF!</v>
      </c>
      <c r="D17" s="108" t="e">
        <f>#REF!</f>
        <v>#REF!</v>
      </c>
      <c r="E17" s="108" t="e">
        <f>#REF!</f>
        <v>#REF!</v>
      </c>
      <c r="F17" s="101" t="e">
        <f>IF(#REF!&lt;&gt;"",#REF!,"")</f>
        <v>#REF!</v>
      </c>
      <c r="G17" s="101" t="e">
        <f>#REF!</f>
        <v>#REF!</v>
      </c>
      <c r="H17" s="147" t="e">
        <f>#REF!</f>
        <v>#REF!</v>
      </c>
      <c r="I17" s="110" t="str">
        <f t="shared" si="0"/>
        <v>08</v>
      </c>
      <c r="J17" s="111" t="e">
        <f>IF(#REF!&lt;&gt;"",#REF!,"")</f>
        <v>#REF!</v>
      </c>
      <c r="K17" s="116"/>
      <c r="L17" s="23">
        <f>'CN BC'!A13</f>
        <v>5</v>
      </c>
    </row>
    <row r="18" spans="1:12" ht="20.25" customHeight="1">
      <c r="A18" s="86"/>
      <c r="B18" s="15" t="s">
        <v>43</v>
      </c>
      <c r="C18" s="16"/>
      <c r="D18" s="60"/>
      <c r="E18" s="14"/>
      <c r="F18" s="17"/>
      <c r="G18" s="18" t="e">
        <f>SUM(G10:G17)</f>
        <v>#REF!</v>
      </c>
      <c r="H18" s="19" t="e">
        <f>SUM(H10:H17)</f>
        <v>#REF!</v>
      </c>
      <c r="I18" s="91"/>
      <c r="J18" s="73"/>
      <c r="K18" s="113"/>
    </row>
    <row r="19" spans="1:12" ht="10.5" customHeight="1">
      <c r="A19" s="87"/>
      <c r="B19" s="66"/>
      <c r="C19" s="66"/>
      <c r="D19" s="67"/>
      <c r="E19" s="66"/>
      <c r="F19" s="68"/>
      <c r="G19" s="69"/>
      <c r="H19" s="70"/>
      <c r="I19" s="92"/>
      <c r="J19" s="70"/>
    </row>
    <row r="20" spans="1:12">
      <c r="A20" s="36"/>
      <c r="B20" s="133" t="e">
        <f ca="1">"Số tiền bằng chữ: " &amp; [1]!DocSoUniH(H18) &amp; " đồng ."</f>
        <v>#NAME?</v>
      </c>
      <c r="C20" s="31"/>
      <c r="D20" s="32"/>
      <c r="E20" s="64"/>
      <c r="F20" s="32"/>
      <c r="G20" s="32"/>
      <c r="H20" s="32"/>
      <c r="I20" s="93"/>
      <c r="J20" s="33"/>
    </row>
    <row r="21" spans="1:12">
      <c r="A21" s="88"/>
      <c r="B21" s="133"/>
      <c r="C21" s="26"/>
      <c r="D21" s="22"/>
      <c r="E21" s="26"/>
      <c r="G21" s="22"/>
      <c r="H21" s="34"/>
      <c r="I21" s="94"/>
    </row>
    <row r="22" spans="1:12">
      <c r="A22" s="36"/>
      <c r="B22" s="26"/>
      <c r="C22" s="31"/>
      <c r="G22" s="291" t="s">
        <v>347</v>
      </c>
      <c r="H22" s="291"/>
      <c r="I22" s="291"/>
      <c r="J22" s="291"/>
    </row>
    <row r="23" spans="1:12">
      <c r="A23" s="259" t="s">
        <v>167</v>
      </c>
      <c r="B23" s="259"/>
      <c r="C23" s="259"/>
      <c r="E23" s="259" t="s">
        <v>177</v>
      </c>
      <c r="F23" s="259"/>
      <c r="G23" s="259" t="s">
        <v>252</v>
      </c>
      <c r="H23" s="259"/>
      <c r="I23" s="259"/>
      <c r="J23" s="259"/>
    </row>
    <row r="24" spans="1:12">
      <c r="H24" s="292"/>
      <c r="I24" s="292"/>
      <c r="J24" s="292"/>
    </row>
    <row r="25" spans="1:12" ht="12" customHeight="1">
      <c r="A25" s="36"/>
      <c r="H25" s="35"/>
      <c r="I25" s="95"/>
    </row>
    <row r="26" spans="1:12">
      <c r="A26" s="36"/>
      <c r="H26" s="35"/>
      <c r="I26" s="95"/>
    </row>
    <row r="27" spans="1:12">
      <c r="A27" s="36"/>
      <c r="H27" s="35"/>
      <c r="I27" s="95"/>
    </row>
    <row r="28" spans="1:12">
      <c r="A28" s="88"/>
      <c r="B28" s="22"/>
      <c r="H28" s="35"/>
      <c r="I28" s="95"/>
      <c r="J28" s="33"/>
    </row>
    <row r="29" spans="1:12">
      <c r="A29" s="36"/>
      <c r="F29" s="36"/>
      <c r="G29" s="26"/>
      <c r="H29" s="35"/>
      <c r="I29" s="95"/>
    </row>
    <row r="30" spans="1:12" ht="18" customHeight="1">
      <c r="A30" s="259" t="s">
        <v>318</v>
      </c>
      <c r="B30" s="259"/>
      <c r="C30" s="259"/>
      <c r="E30" s="259" t="s">
        <v>45</v>
      </c>
      <c r="F30" s="259"/>
      <c r="G30" s="259" t="s">
        <v>342</v>
      </c>
      <c r="H30" s="259"/>
      <c r="I30" s="259"/>
      <c r="J30" s="259"/>
    </row>
  </sheetData>
  <mergeCells count="18">
    <mergeCell ref="G22:J22"/>
    <mergeCell ref="A23:C23"/>
    <mergeCell ref="E23:F23"/>
    <mergeCell ref="G23:J23"/>
    <mergeCell ref="H24:J24"/>
    <mergeCell ref="A30:C30"/>
    <mergeCell ref="E30:F30"/>
    <mergeCell ref="G30:J30"/>
    <mergeCell ref="B9:C9"/>
    <mergeCell ref="I9:J9"/>
    <mergeCell ref="A1:D1"/>
    <mergeCell ref="E1:J1"/>
    <mergeCell ref="A2:D2"/>
    <mergeCell ref="E2:J2"/>
    <mergeCell ref="A6:K6"/>
    <mergeCell ref="A7:J7"/>
    <mergeCell ref="A3:D3"/>
    <mergeCell ref="A4:D4"/>
  </mergeCells>
  <phoneticPr fontId="3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7" workbookViewId="0">
      <selection activeCell="A10" sqref="A10:J17"/>
    </sheetView>
  </sheetViews>
  <sheetFormatPr defaultRowHeight="15.75"/>
  <cols>
    <col min="1" max="1" width="4.140625" style="28" customWidth="1"/>
    <col min="2" max="2" width="17.140625" style="27" customWidth="1"/>
    <col min="3" max="3" width="10.5703125" style="27" customWidth="1"/>
    <col min="4" max="4" width="17.85546875" style="31" customWidth="1"/>
    <col min="5" max="5" width="14.7109375" style="27" customWidth="1"/>
    <col min="6" max="6" width="15" style="28" customWidth="1"/>
    <col min="7" max="7" width="6.140625" style="27" customWidth="1"/>
    <col min="8" max="8" width="12.42578125" style="29" customWidth="1"/>
    <col min="9" max="9" width="3.5703125" style="90" customWidth="1"/>
    <col min="10" max="10" width="15.42578125" style="30" customWidth="1"/>
    <col min="11" max="11" width="16" style="23" customWidth="1"/>
    <col min="12" max="16384" width="9.140625" style="23"/>
  </cols>
  <sheetData>
    <row r="1" spans="1:12">
      <c r="A1" s="283" t="s">
        <v>276</v>
      </c>
      <c r="B1" s="283"/>
      <c r="C1" s="283"/>
      <c r="D1" s="283"/>
      <c r="E1" s="259" t="s">
        <v>35</v>
      </c>
      <c r="F1" s="259"/>
      <c r="G1" s="259"/>
      <c r="H1" s="259"/>
      <c r="I1" s="259"/>
      <c r="J1" s="259"/>
    </row>
    <row r="2" spans="1:12">
      <c r="A2" s="283" t="s">
        <v>248</v>
      </c>
      <c r="B2" s="283"/>
      <c r="C2" s="283"/>
      <c r="D2" s="283"/>
      <c r="E2" s="290" t="s">
        <v>247</v>
      </c>
      <c r="F2" s="290"/>
      <c r="G2" s="290"/>
      <c r="H2" s="290"/>
      <c r="I2" s="290"/>
      <c r="J2" s="290"/>
    </row>
    <row r="3" spans="1:12">
      <c r="A3" s="285" t="s">
        <v>249</v>
      </c>
      <c r="B3" s="285"/>
      <c r="C3" s="285"/>
      <c r="D3" s="285"/>
      <c r="E3" s="61"/>
      <c r="F3" s="24"/>
      <c r="G3" s="24"/>
      <c r="H3" s="24"/>
      <c r="I3" s="89"/>
      <c r="J3" s="25"/>
    </row>
    <row r="4" spans="1:12">
      <c r="A4" s="286" t="s">
        <v>250</v>
      </c>
      <c r="B4" s="286"/>
      <c r="C4" s="286"/>
      <c r="D4" s="286"/>
      <c r="E4" s="62"/>
      <c r="F4" s="24"/>
      <c r="G4" s="24"/>
      <c r="H4" s="24"/>
      <c r="I4" s="89"/>
      <c r="J4" s="25"/>
    </row>
    <row r="5" spans="1:12" ht="11.25" customHeight="1">
      <c r="A5" s="36"/>
    </row>
    <row r="6" spans="1:12" ht="32.25" customHeight="1">
      <c r="A6" s="253" t="s">
        <v>354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</row>
    <row r="7" spans="1:12">
      <c r="A7" s="259" t="s">
        <v>348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2" ht="11.25" customHeight="1">
      <c r="B8" s="41">
        <v>30000</v>
      </c>
    </row>
    <row r="9" spans="1:12" ht="51" customHeight="1">
      <c r="A9" s="84" t="s">
        <v>36</v>
      </c>
      <c r="B9" s="255" t="s">
        <v>37</v>
      </c>
      <c r="C9" s="287"/>
      <c r="D9" s="56" t="s">
        <v>243</v>
      </c>
      <c r="E9" s="63" t="s">
        <v>264</v>
      </c>
      <c r="F9" s="114" t="s">
        <v>38</v>
      </c>
      <c r="G9" s="12" t="s">
        <v>39</v>
      </c>
      <c r="H9" s="13" t="s">
        <v>40</v>
      </c>
      <c r="I9" s="288" t="s">
        <v>244</v>
      </c>
      <c r="J9" s="289"/>
      <c r="K9" s="100" t="s">
        <v>273</v>
      </c>
    </row>
    <row r="10" spans="1:12" ht="75" customHeight="1">
      <c r="A10" s="85"/>
      <c r="B10" s="106"/>
      <c r="C10" s="107"/>
      <c r="D10" s="107"/>
      <c r="E10" s="107"/>
      <c r="F10" s="149"/>
      <c r="G10" s="102"/>
      <c r="H10" s="134"/>
      <c r="I10" s="109"/>
      <c r="J10" s="103"/>
      <c r="K10" s="115"/>
      <c r="L10" s="148" t="s">
        <v>353</v>
      </c>
    </row>
    <row r="11" spans="1:12" ht="27.75" customHeight="1">
      <c r="A11" s="85"/>
      <c r="B11" s="106"/>
      <c r="C11" s="108"/>
      <c r="D11" s="108"/>
      <c r="E11" s="108"/>
      <c r="F11" s="101"/>
      <c r="G11" s="101"/>
      <c r="H11" s="147"/>
      <c r="I11" s="110"/>
      <c r="J11" s="111"/>
      <c r="K11" s="116"/>
      <c r="L11" s="148" t="s">
        <v>353</v>
      </c>
    </row>
    <row r="12" spans="1:12">
      <c r="A12" s="85"/>
      <c r="B12" s="106"/>
      <c r="C12" s="108"/>
      <c r="D12" s="108"/>
      <c r="E12" s="108"/>
      <c r="F12" s="101"/>
      <c r="G12" s="101"/>
      <c r="H12" s="147"/>
      <c r="I12" s="110"/>
      <c r="J12" s="111"/>
      <c r="K12" s="116"/>
      <c r="L12" s="23" t="e">
        <f>'CN BC'!#REF!</f>
        <v>#REF!</v>
      </c>
    </row>
    <row r="13" spans="1:12">
      <c r="A13" s="85"/>
      <c r="B13" s="106"/>
      <c r="C13" s="108"/>
      <c r="D13" s="108"/>
      <c r="E13" s="108"/>
      <c r="F13" s="101"/>
      <c r="G13" s="101"/>
      <c r="H13" s="147"/>
      <c r="I13" s="110"/>
      <c r="J13" s="111"/>
      <c r="K13" s="116"/>
      <c r="L13" s="23" t="e">
        <f>'CN BC'!#REF!</f>
        <v>#REF!</v>
      </c>
    </row>
    <row r="14" spans="1:12" ht="20.25" customHeight="1">
      <c r="A14" s="85"/>
      <c r="B14" s="106"/>
      <c r="C14" s="108"/>
      <c r="D14" s="108"/>
      <c r="E14" s="108"/>
      <c r="F14" s="101"/>
      <c r="G14" s="101"/>
      <c r="H14" s="147"/>
      <c r="I14" s="110"/>
      <c r="J14" s="111"/>
      <c r="K14" s="116"/>
      <c r="L14" s="23">
        <f>'CN BC'!A11</f>
        <v>3</v>
      </c>
    </row>
    <row r="15" spans="1:12" ht="21" customHeight="1">
      <c r="A15" s="85"/>
      <c r="B15" s="106"/>
      <c r="C15" s="108"/>
      <c r="D15" s="108"/>
      <c r="E15" s="108"/>
      <c r="F15" s="101"/>
      <c r="G15" s="101"/>
      <c r="H15" s="147"/>
      <c r="I15" s="110"/>
      <c r="J15" s="111"/>
      <c r="K15" s="116"/>
      <c r="L15" s="23">
        <f>'CN BC'!A22</f>
        <v>14</v>
      </c>
    </row>
    <row r="16" spans="1:12">
      <c r="A16" s="85"/>
      <c r="B16" s="106"/>
      <c r="C16" s="108"/>
      <c r="D16" s="108"/>
      <c r="E16" s="108"/>
      <c r="F16" s="101"/>
      <c r="G16" s="101"/>
      <c r="H16" s="147"/>
      <c r="I16" s="110"/>
      <c r="J16" s="111"/>
      <c r="K16" s="116"/>
      <c r="L16" s="23">
        <f>'CN BC'!A82</f>
        <v>74</v>
      </c>
    </row>
    <row r="17" spans="1:12" ht="26.25" customHeight="1">
      <c r="A17" s="85"/>
      <c r="B17" s="106"/>
      <c r="C17" s="108"/>
      <c r="D17" s="108"/>
      <c r="E17" s="108"/>
      <c r="F17" s="101"/>
      <c r="G17" s="101"/>
      <c r="H17" s="147"/>
      <c r="I17" s="110"/>
      <c r="J17" s="111"/>
      <c r="K17" s="116"/>
      <c r="L17" s="23">
        <f>'CN BC'!A13</f>
        <v>5</v>
      </c>
    </row>
    <row r="18" spans="1:12" ht="20.25" customHeight="1">
      <c r="A18" s="86"/>
      <c r="B18" s="15" t="s">
        <v>43</v>
      </c>
      <c r="C18" s="16"/>
      <c r="D18" s="60"/>
      <c r="E18" s="14"/>
      <c r="F18" s="17"/>
      <c r="G18" s="18">
        <f>SUM(G10:G17)</f>
        <v>0</v>
      </c>
      <c r="H18" s="19">
        <f>SUM(H10:H17)</f>
        <v>0</v>
      </c>
      <c r="I18" s="91"/>
      <c r="J18" s="73"/>
      <c r="K18" s="113"/>
    </row>
    <row r="19" spans="1:12" ht="10.5" customHeight="1">
      <c r="A19" s="87"/>
      <c r="B19" s="66"/>
      <c r="C19" s="66"/>
      <c r="D19" s="67"/>
      <c r="E19" s="66"/>
      <c r="F19" s="68"/>
      <c r="G19" s="69"/>
      <c r="H19" s="70"/>
      <c r="I19" s="92"/>
      <c r="J19" s="70"/>
    </row>
    <row r="20" spans="1:12">
      <c r="A20" s="36"/>
      <c r="B20" s="133" t="e">
        <f ca="1">"Số tiền bằng chữ: " &amp; [1]!DocSoUniH(H18) &amp; " đồng ."</f>
        <v>#NAME?</v>
      </c>
      <c r="C20" s="31"/>
      <c r="D20" s="32"/>
      <c r="E20" s="64"/>
      <c r="F20" s="32"/>
      <c r="G20" s="32"/>
      <c r="H20" s="32"/>
      <c r="I20" s="93"/>
      <c r="J20" s="33"/>
    </row>
    <row r="21" spans="1:12">
      <c r="A21" s="88"/>
      <c r="B21" s="133"/>
      <c r="C21" s="26"/>
      <c r="D21" s="22"/>
      <c r="E21" s="26"/>
      <c r="G21" s="22"/>
      <c r="H21" s="34"/>
      <c r="I21" s="94"/>
    </row>
    <row r="22" spans="1:12">
      <c r="A22" s="36"/>
      <c r="B22" s="26"/>
      <c r="C22" s="31"/>
      <c r="G22" s="291" t="s">
        <v>347</v>
      </c>
      <c r="H22" s="291"/>
      <c r="I22" s="291"/>
      <c r="J22" s="291"/>
    </row>
    <row r="23" spans="1:12">
      <c r="A23" s="259" t="s">
        <v>167</v>
      </c>
      <c r="B23" s="259"/>
      <c r="C23" s="259"/>
      <c r="E23" s="259" t="s">
        <v>177</v>
      </c>
      <c r="F23" s="259"/>
      <c r="G23" s="259" t="s">
        <v>252</v>
      </c>
      <c r="H23" s="259"/>
      <c r="I23" s="259"/>
      <c r="J23" s="259"/>
    </row>
    <row r="24" spans="1:12">
      <c r="H24" s="292"/>
      <c r="I24" s="292"/>
      <c r="J24" s="292"/>
    </row>
    <row r="25" spans="1:12" ht="12" customHeight="1">
      <c r="A25" s="36"/>
      <c r="H25" s="35"/>
      <c r="I25" s="95"/>
    </row>
    <row r="26" spans="1:12">
      <c r="A26" s="36"/>
      <c r="H26" s="35"/>
      <c r="I26" s="95"/>
    </row>
    <row r="27" spans="1:12">
      <c r="A27" s="36"/>
      <c r="H27" s="35"/>
      <c r="I27" s="95"/>
    </row>
    <row r="28" spans="1:12">
      <c r="A28" s="88"/>
      <c r="B28" s="22"/>
      <c r="H28" s="35"/>
      <c r="I28" s="95"/>
      <c r="J28" s="33"/>
    </row>
    <row r="29" spans="1:12">
      <c r="A29" s="36"/>
      <c r="F29" s="36"/>
      <c r="G29" s="26"/>
      <c r="H29" s="35"/>
      <c r="I29" s="95"/>
    </row>
    <row r="30" spans="1:12" ht="18" customHeight="1">
      <c r="A30" s="259" t="s">
        <v>318</v>
      </c>
      <c r="B30" s="259"/>
      <c r="C30" s="259"/>
      <c r="E30" s="259" t="s">
        <v>45</v>
      </c>
      <c r="F30" s="259"/>
      <c r="G30" s="259" t="s">
        <v>342</v>
      </c>
      <c r="H30" s="259"/>
      <c r="I30" s="259"/>
      <c r="J30" s="259"/>
    </row>
  </sheetData>
  <mergeCells count="18">
    <mergeCell ref="G22:J22"/>
    <mergeCell ref="A23:C23"/>
    <mergeCell ref="E23:F23"/>
    <mergeCell ref="G23:J23"/>
    <mergeCell ref="H24:J24"/>
    <mergeCell ref="A30:C30"/>
    <mergeCell ref="E30:F30"/>
    <mergeCell ref="G30:J30"/>
    <mergeCell ref="B9:C9"/>
    <mergeCell ref="I9:J9"/>
    <mergeCell ref="A1:D1"/>
    <mergeCell ref="E1:J1"/>
    <mergeCell ref="A2:D2"/>
    <mergeCell ref="E2:J2"/>
    <mergeCell ref="A6:K6"/>
    <mergeCell ref="A7:J7"/>
    <mergeCell ref="A3:D3"/>
    <mergeCell ref="A4:D4"/>
  </mergeCells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 BC</vt:lpstr>
      <vt:lpstr>NH HĐ</vt:lpstr>
      <vt:lpstr>SV thực tập</vt:lpstr>
      <vt:lpstr>BGH + TCHCTH</vt:lpstr>
      <vt:lpstr>TRẠM Y TẾ</vt:lpstr>
      <vt:lpstr>KẾ TOÁN</vt:lpstr>
      <vt:lpstr>KHVT</vt:lpstr>
      <vt:lpstr>'CN BC'!Print_Area</vt:lpstr>
      <vt:lpstr>'CN BC'!Print_Titles</vt:lpstr>
      <vt:lpstr>'SV thực tập'!Print_Titles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2019-12-13T03:26:01Z</cp:lastPrinted>
  <dcterms:created xsi:type="dcterms:W3CDTF">2007-10-04T08:34:45Z</dcterms:created>
  <dcterms:modified xsi:type="dcterms:W3CDTF">2019-12-13T08:39:09Z</dcterms:modified>
</cp:coreProperties>
</file>